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osmatelovraka1\Desktop\"/>
    </mc:Choice>
  </mc:AlternateContent>
  <bookViews>
    <workbookView xWindow="0" yWindow="0" windowWidth="28800" windowHeight="12228" tabRatio="583"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D97" i="8"/>
  <c r="D92" i="8"/>
  <c r="D87" i="8"/>
  <c r="D82" i="8"/>
  <c r="D77" i="8"/>
  <c r="D72" i="8"/>
  <c r="D67" i="8"/>
  <c r="D62" i="8"/>
  <c r="D57" i="8"/>
  <c r="D52" i="8"/>
  <c r="D51" i="8"/>
  <c r="D46" i="8"/>
  <c r="D45" i="8"/>
  <c r="D37" i="8"/>
  <c r="D27" i="8"/>
  <c r="D25" i="8"/>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E203" i="5"/>
  <c r="D203" i="5"/>
  <c r="F203" i="5" s="1"/>
  <c r="E202" i="5"/>
  <c r="H337" i="9" s="1"/>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G335" i="9" s="1"/>
  <c r="E335" i="9" s="1"/>
  <c r="B335" i="9"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E640" i="4" s="1"/>
  <c r="D535" i="4"/>
  <c r="D640" i="4" s="1"/>
  <c r="F640" i="4" s="1"/>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430" i="4"/>
  <c r="D639" i="4" s="1"/>
  <c r="F639" i="4" s="1"/>
  <c r="E428" i="4"/>
  <c r="D428" i="4"/>
  <c r="F428" i="4" s="1"/>
  <c r="E427" i="4"/>
  <c r="D427" i="4"/>
  <c r="D648" i="4" s="1"/>
  <c r="F648" i="4" s="1"/>
  <c r="E426" i="4"/>
  <c r="E647" i="4" s="1"/>
  <c r="D426" i="4"/>
  <c r="D647" i="4" s="1"/>
  <c r="F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D360" i="4"/>
  <c r="D418" i="4" s="1"/>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308" i="4"/>
  <c r="D417" i="4" s="1"/>
  <c r="F417"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F165" i="4" s="1"/>
  <c r="E164" i="4"/>
  <c r="D164" i="4"/>
  <c r="F164" i="4" s="1"/>
  <c r="F163" i="4"/>
  <c r="F162" i="4"/>
  <c r="F161" i="4"/>
  <c r="E160" i="4"/>
  <c r="D160" i="4"/>
  <c r="F160" i="4" s="1"/>
  <c r="F159" i="4"/>
  <c r="F158" i="4"/>
  <c r="F157" i="4"/>
  <c r="F156" i="4"/>
  <c r="F155" i="4"/>
  <c r="E154" i="4"/>
  <c r="D154" i="4"/>
  <c r="F154" i="4" s="1"/>
  <c r="E153" i="4"/>
  <c r="D153" i="4"/>
  <c r="E152" i="4"/>
  <c r="E299" i="4" s="1"/>
  <c r="D152" i="4"/>
  <c r="D299" i="4" s="1"/>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F7" i="4" s="1"/>
  <c r="E6" i="4"/>
  <c r="D6" i="4"/>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I18" i="3"/>
  <c r="H18" i="3"/>
  <c r="G18" i="3"/>
  <c r="B18" i="3"/>
  <c r="I17" i="3"/>
  <c r="H17" i="3"/>
  <c r="G17" i="3"/>
  <c r="B17" i="3"/>
  <c r="H10" i="3" a="1"/>
  <c r="H10" i="3"/>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8" i="1"/>
  <c r="H1658" i="1" s="1"/>
  <c r="C1657" i="1"/>
  <c r="H1657" i="1" s="1"/>
  <c r="C1656" i="1"/>
  <c r="H1656" i="1" s="1"/>
  <c r="C1655" i="1"/>
  <c r="H1655" i="1" s="1"/>
  <c r="C1654" i="1"/>
  <c r="H1654" i="1" s="1"/>
  <c r="C1653" i="1"/>
  <c r="H1653" i="1" s="1"/>
  <c r="C1652" i="1"/>
  <c r="H1652" i="1" s="1"/>
  <c r="C1651" i="1"/>
  <c r="H1651" i="1" s="1"/>
  <c r="C1650" i="1"/>
  <c r="H1650" i="1" s="1"/>
  <c r="C1649" i="1"/>
  <c r="H1649" i="1" s="1"/>
  <c r="C1648" i="1"/>
  <c r="H1648" i="1" s="1"/>
  <c r="C1647" i="1"/>
  <c r="H1647" i="1" s="1"/>
  <c r="C1646" i="1"/>
  <c r="H1646" i="1" s="1"/>
  <c r="C1645" i="1"/>
  <c r="H1645" i="1" s="1"/>
  <c r="C1644" i="1"/>
  <c r="H1644" i="1" s="1"/>
  <c r="C1643" i="1"/>
  <c r="H1643" i="1" s="1"/>
  <c r="C1642" i="1"/>
  <c r="H1642" i="1" s="1"/>
  <c r="C1641" i="1"/>
  <c r="H1641" i="1" s="1"/>
  <c r="C1640" i="1"/>
  <c r="H1640" i="1" s="1"/>
  <c r="C1639" i="1"/>
  <c r="H1639" i="1" s="1"/>
  <c r="C1638" i="1"/>
  <c r="H1638"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7" i="1"/>
  <c r="H1627" i="1" s="1"/>
  <c r="C1626" i="1"/>
  <c r="H1626" i="1" s="1"/>
  <c r="C1625" i="1"/>
  <c r="H1625" i="1" s="1"/>
  <c r="C1624" i="1"/>
  <c r="H1624" i="1" s="1"/>
  <c r="C1623" i="1"/>
  <c r="H1623" i="1" s="1"/>
  <c r="C1622" i="1"/>
  <c r="H1622" i="1" s="1"/>
  <c r="C1621" i="1"/>
  <c r="H1621"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4" i="1"/>
  <c r="H1604" i="1" s="1"/>
  <c r="C1603" i="1"/>
  <c r="H1603" i="1" s="1"/>
  <c r="C1602" i="1"/>
  <c r="H1602" i="1" s="1"/>
  <c r="C1601" i="1"/>
  <c r="H1601"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2" i="1"/>
  <c r="H1582" i="1" s="1"/>
  <c r="C1581" i="1"/>
  <c r="D1580" i="1"/>
  <c r="C1580" i="1"/>
  <c r="J1580" i="1" s="1"/>
  <c r="D1579" i="1"/>
  <c r="C1579" i="1"/>
  <c r="J1579" i="1" s="1"/>
  <c r="D1578" i="1"/>
  <c r="C1578" i="1"/>
  <c r="J1578" i="1" s="1"/>
  <c r="D1577" i="1"/>
  <c r="C1577" i="1"/>
  <c r="J1577" i="1" s="1"/>
  <c r="D1576" i="1"/>
  <c r="C1576" i="1"/>
  <c r="H1576" i="1" s="1"/>
  <c r="D1575" i="1"/>
  <c r="C1575" i="1"/>
  <c r="J1575" i="1" s="1"/>
  <c r="D1574" i="1"/>
  <c r="C1574" i="1"/>
  <c r="J1574" i="1" s="1"/>
  <c r="D1573" i="1"/>
  <c r="C1573" i="1"/>
  <c r="J1573" i="1" s="1"/>
  <c r="D1572" i="1"/>
  <c r="C1572" i="1"/>
  <c r="J1572" i="1" s="1"/>
  <c r="D1571" i="1"/>
  <c r="C1571" i="1"/>
  <c r="H1571" i="1" s="1"/>
  <c r="D1570" i="1"/>
  <c r="C1570" i="1"/>
  <c r="H1570" i="1" s="1"/>
  <c r="D1569" i="1"/>
  <c r="C1569" i="1"/>
  <c r="J1569" i="1" s="1"/>
  <c r="D1568" i="1"/>
  <c r="C1568" i="1"/>
  <c r="J1568" i="1" s="1"/>
  <c r="D1567" i="1"/>
  <c r="C1567" i="1"/>
  <c r="J1567" i="1" s="1"/>
  <c r="D1566" i="1"/>
  <c r="C1566" i="1"/>
  <c r="J1566" i="1" s="1"/>
  <c r="D1565" i="1"/>
  <c r="C1565" i="1"/>
  <c r="J1565" i="1" s="1"/>
  <c r="D1564" i="1"/>
  <c r="C1564" i="1"/>
  <c r="J1564" i="1" s="1"/>
  <c r="D1563" i="1"/>
  <c r="C1563" i="1"/>
  <c r="J1563" i="1" s="1"/>
  <c r="D1562" i="1"/>
  <c r="C1562" i="1"/>
  <c r="H1562" i="1" s="1"/>
  <c r="D1561" i="1"/>
  <c r="C1561" i="1"/>
  <c r="J1561" i="1" s="1"/>
  <c r="D1560" i="1"/>
  <c r="C1560" i="1"/>
  <c r="J1560" i="1" s="1"/>
  <c r="D1559" i="1"/>
  <c r="C1559" i="1"/>
  <c r="J1559" i="1" s="1"/>
  <c r="D1558" i="1"/>
  <c r="C1558" i="1"/>
  <c r="J1558" i="1" s="1"/>
  <c r="D1557" i="1"/>
  <c r="C1557" i="1"/>
  <c r="J1557" i="1" s="1"/>
  <c r="D1556" i="1"/>
  <c r="C1556" i="1"/>
  <c r="J1556" i="1" s="1"/>
  <c r="D1555" i="1"/>
  <c r="C1555" i="1"/>
  <c r="H1555" i="1" s="1"/>
  <c r="D1554" i="1"/>
  <c r="C1554" i="1"/>
  <c r="H1554" i="1" s="1"/>
  <c r="D1553" i="1"/>
  <c r="C1553" i="1"/>
  <c r="J1553" i="1" s="1"/>
  <c r="D1552" i="1"/>
  <c r="C1552" i="1"/>
  <c r="J1552" i="1" s="1"/>
  <c r="D1551" i="1"/>
  <c r="C1551" i="1"/>
  <c r="J1551" i="1" s="1"/>
  <c r="D1550" i="1"/>
  <c r="C1550" i="1"/>
  <c r="J1550" i="1" s="1"/>
  <c r="D1549" i="1"/>
  <c r="C1549" i="1"/>
  <c r="J1549" i="1" s="1"/>
  <c r="D1548" i="1"/>
  <c r="C1548" i="1"/>
  <c r="J1548" i="1" s="1"/>
  <c r="D1547" i="1"/>
  <c r="C1547" i="1"/>
  <c r="J1547" i="1" s="1"/>
  <c r="D1546" i="1"/>
  <c r="C1546" i="1"/>
  <c r="J1546" i="1" s="1"/>
  <c r="D1545" i="1"/>
  <c r="C1545" i="1"/>
  <c r="J1545" i="1" s="1"/>
  <c r="D1544" i="1"/>
  <c r="C1544" i="1"/>
  <c r="J1544" i="1" s="1"/>
  <c r="D1543" i="1"/>
  <c r="C1543" i="1"/>
  <c r="J1543" i="1" s="1"/>
  <c r="D1542" i="1"/>
  <c r="C1542" i="1"/>
  <c r="J1542" i="1" s="1"/>
  <c r="D1541" i="1"/>
  <c r="C1541" i="1"/>
  <c r="J1541" i="1" s="1"/>
  <c r="D1540" i="1"/>
  <c r="C1540" i="1"/>
  <c r="J1540" i="1" s="1"/>
  <c r="D1539" i="1"/>
  <c r="C1539" i="1"/>
  <c r="H1539" i="1" s="1"/>
  <c r="D1538" i="1"/>
  <c r="C1538" i="1"/>
  <c r="H1538" i="1" s="1"/>
  <c r="D1537" i="1"/>
  <c r="C1537" i="1"/>
  <c r="H1537" i="1" s="1"/>
  <c r="D1536" i="1"/>
  <c r="D1535" i="1"/>
  <c r="C1535" i="1"/>
  <c r="H1535" i="1" s="1"/>
  <c r="D1534" i="1"/>
  <c r="C1534" i="1"/>
  <c r="H1534" i="1" s="1"/>
  <c r="D1533" i="1"/>
  <c r="C1533" i="1"/>
  <c r="H1533" i="1" s="1"/>
  <c r="D1532" i="1"/>
  <c r="C1532" i="1"/>
  <c r="H1532" i="1" s="1"/>
  <c r="D1531" i="1"/>
  <c r="C1531" i="1"/>
  <c r="H1531" i="1" s="1"/>
  <c r="D1530" i="1"/>
  <c r="C1530" i="1"/>
  <c r="H1530" i="1" s="1"/>
  <c r="D1529" i="1"/>
  <c r="C1529" i="1"/>
  <c r="H1529" i="1" s="1"/>
  <c r="D1528" i="1"/>
  <c r="C1528" i="1"/>
  <c r="H1528" i="1" s="1"/>
  <c r="D1527" i="1"/>
  <c r="C1527" i="1"/>
  <c r="H1527" i="1" s="1"/>
  <c r="D1526" i="1"/>
  <c r="C1526" i="1"/>
  <c r="H1526" i="1" s="1"/>
  <c r="D1525" i="1"/>
  <c r="C1525" i="1"/>
  <c r="H1525" i="1" s="1"/>
  <c r="D1524" i="1"/>
  <c r="C1524" i="1"/>
  <c r="H1524" i="1" s="1"/>
  <c r="D1523" i="1"/>
  <c r="C1523" i="1"/>
  <c r="H1523" i="1" s="1"/>
  <c r="D1522" i="1"/>
  <c r="C1522" i="1"/>
  <c r="H1522" i="1" s="1"/>
  <c r="D1521" i="1"/>
  <c r="C1521" i="1"/>
  <c r="H1521" i="1" s="1"/>
  <c r="D1520" i="1"/>
  <c r="C1520" i="1"/>
  <c r="H1520" i="1" s="1"/>
  <c r="D1519" i="1"/>
  <c r="C1519" i="1"/>
  <c r="H1519" i="1" s="1"/>
  <c r="D1518" i="1"/>
  <c r="C1518" i="1"/>
  <c r="H1518" i="1" s="1"/>
  <c r="D1517" i="1"/>
  <c r="C1517" i="1"/>
  <c r="H1517" i="1" s="1"/>
  <c r="D1516" i="1"/>
  <c r="C1516" i="1"/>
  <c r="H1516" i="1" s="1"/>
  <c r="D1515" i="1"/>
  <c r="C1515" i="1"/>
  <c r="H1515" i="1" s="1"/>
  <c r="D1514" i="1"/>
  <c r="C1514" i="1"/>
  <c r="H1514" i="1" s="1"/>
  <c r="D1513" i="1"/>
  <c r="C1513" i="1"/>
  <c r="H1513" i="1" s="1"/>
  <c r="D1512" i="1"/>
  <c r="C1512" i="1"/>
  <c r="H1512" i="1" s="1"/>
  <c r="D1511" i="1"/>
  <c r="C1511" i="1"/>
  <c r="H1511" i="1" s="1"/>
  <c r="D1510" i="1"/>
  <c r="C1510" i="1"/>
  <c r="H1510" i="1" s="1"/>
  <c r="D1509" i="1"/>
  <c r="C1509" i="1"/>
  <c r="H1509" i="1" s="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H1495" i="1" s="1"/>
  <c r="D1494" i="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4" i="1"/>
  <c r="C1484" i="1"/>
  <c r="H1484"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C1152" i="1"/>
  <c r="H1152" i="1" s="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4" i="1"/>
  <c r="C1074" i="1"/>
  <c r="H1074"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1" i="1"/>
  <c r="C1011" i="1"/>
  <c r="H8" i="3"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C642" i="1"/>
  <c r="D641" i="1"/>
  <c r="C641" i="1"/>
  <c r="H641" i="1" s="1"/>
  <c r="D636" i="1"/>
  <c r="C636" i="1"/>
  <c r="H636" i="1" s="1"/>
  <c r="D635" i="1"/>
  <c r="C635" i="1"/>
  <c r="H635" i="1" s="1"/>
  <c r="D634" i="1"/>
  <c r="C634" i="1"/>
  <c r="H634" i="1" s="1"/>
  <c r="D633" i="1"/>
  <c r="C633" i="1"/>
  <c r="H633" i="1" s="1"/>
  <c r="D632" i="1"/>
  <c r="C632" i="1"/>
  <c r="H632" i="1" s="1"/>
  <c r="D631" i="1"/>
  <c r="C631" i="1"/>
  <c r="H631" i="1" s="1"/>
  <c r="D630" i="1"/>
  <c r="C630" i="1"/>
  <c r="H630" i="1" s="1"/>
  <c r="D629" i="1"/>
  <c r="C629" i="1"/>
  <c r="H629" i="1" s="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D587" i="1"/>
  <c r="C587" i="1"/>
  <c r="H587"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C565" i="1"/>
  <c r="H565"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C530" i="1"/>
  <c r="H530" i="1" s="1"/>
  <c r="D529" i="1"/>
  <c r="C529" i="1"/>
  <c r="H529" i="1" s="1"/>
  <c r="D528" i="1"/>
  <c r="C528" i="1"/>
  <c r="H528" i="1" s="1"/>
  <c r="D527" i="1"/>
  <c r="C527" i="1"/>
  <c r="H527" i="1" s="1"/>
  <c r="D526" i="1"/>
  <c r="C526" i="1"/>
  <c r="H526" i="1" s="1"/>
  <c r="D525" i="1"/>
  <c r="C525" i="1"/>
  <c r="H525" i="1" s="1"/>
  <c r="D524" i="1"/>
  <c r="C524" i="1"/>
  <c r="H524" i="1" s="1"/>
  <c r="D523" i="1"/>
  <c r="C523" i="1"/>
  <c r="H523" i="1" s="1"/>
  <c r="D522" i="1"/>
  <c r="C522" i="1"/>
  <c r="H522" i="1" s="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C485" i="1"/>
  <c r="H485" i="1" s="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C424" i="1"/>
  <c r="H424" i="1" s="1"/>
  <c r="D423" i="1"/>
  <c r="C423" i="1"/>
  <c r="H423" i="1" s="1"/>
  <c r="D422" i="1"/>
  <c r="C422" i="1"/>
  <c r="H422" i="1" s="1"/>
  <c r="D421" i="1"/>
  <c r="C421" i="1"/>
  <c r="H421" i="1" s="1"/>
  <c r="D416" i="1"/>
  <c r="C416" i="1"/>
  <c r="H416" i="1" s="1"/>
  <c r="D415" i="1"/>
  <c r="C415" i="1"/>
  <c r="H415" i="1" s="1"/>
  <c r="D414" i="1"/>
  <c r="C414" i="1"/>
  <c r="H414" i="1" s="1"/>
  <c r="C413" i="1"/>
  <c r="D412" i="1"/>
  <c r="C412" i="1"/>
  <c r="H412"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C355" i="1"/>
  <c r="H355" i="1" s="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5" i="1"/>
  <c r="C295" i="1"/>
  <c r="H295" i="1" s="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H259" i="1" s="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C148" i="1"/>
  <c r="H148"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C102" i="1"/>
  <c r="H102"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C3" i="1"/>
  <c r="H3" i="1" s="1"/>
  <c r="D2" i="1"/>
  <c r="C2" i="1"/>
  <c r="E418" i="4" l="1"/>
  <c r="D413" i="1" s="1"/>
  <c r="H413" i="1" s="1"/>
  <c r="E648" i="4"/>
  <c r="D642" i="1" s="1"/>
  <c r="H642" i="1" s="1"/>
  <c r="G2" i="1"/>
  <c r="H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41" i="1"/>
  <c r="G642"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M3" i="9"/>
  <c r="G1011" i="1"/>
  <c r="H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H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D423" i="4"/>
  <c r="D301" i="4"/>
  <c r="F299" i="4"/>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7"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0"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D422" i="4"/>
  <c r="D300" i="4"/>
  <c r="E422" i="4"/>
  <c r="E300" i="4"/>
  <c r="D296" i="1" s="1"/>
  <c r="F6" i="4"/>
  <c r="E423" i="4"/>
  <c r="E301" i="4"/>
  <c r="D297" i="1" s="1"/>
  <c r="F152" i="4"/>
  <c r="H24" i="9"/>
  <c r="G24" i="9"/>
  <c r="E24" i="9" s="1"/>
  <c r="F153" i="4"/>
  <c r="F308" i="4"/>
  <c r="F360" i="4"/>
  <c r="F426" i="4"/>
  <c r="F427" i="4"/>
  <c r="F430" i="4"/>
  <c r="F535" i="4"/>
  <c r="F607" i="4"/>
  <c r="G306" i="9"/>
  <c r="E306" i="9" s="1"/>
  <c r="B306" i="9" s="1"/>
  <c r="G299" i="9"/>
  <c r="E299" i="9" s="1"/>
  <c r="F6" i="5"/>
  <c r="F89" i="5"/>
  <c r="G315" i="9"/>
  <c r="G314" i="9"/>
  <c r="H315" i="9"/>
  <c r="H314" i="9"/>
  <c r="F150" i="5"/>
  <c r="F177" i="5"/>
  <c r="F196" i="5"/>
  <c r="F202" i="5"/>
  <c r="F218" i="5"/>
  <c r="F5" i="6"/>
  <c r="D141" i="6"/>
  <c r="B345" i="9"/>
  <c r="E344" i="9"/>
  <c r="I10" i="3" s="1"/>
  <c r="D44" i="8"/>
  <c r="H309" i="9"/>
  <c r="G309" i="9"/>
  <c r="E309" i="9" s="1"/>
  <c r="B309" i="9" s="1"/>
  <c r="H308" i="9"/>
  <c r="G308" i="9"/>
  <c r="E308" i="9" s="1"/>
  <c r="B308" i="9" s="1"/>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H19" i="9"/>
  <c r="E19" i="9" s="1"/>
  <c r="B19" i="9" s="1"/>
  <c r="G20" i="9"/>
  <c r="H20" i="9"/>
  <c r="F418" i="4" l="1"/>
  <c r="E20" i="9"/>
  <c r="B20" i="9" s="1"/>
  <c r="K1480" i="9"/>
  <c r="G343" i="9"/>
  <c r="E343" i="9" s="1"/>
  <c r="B343" i="9" s="1"/>
  <c r="I39" i="3"/>
  <c r="C1620" i="1"/>
  <c r="G342" i="9"/>
  <c r="E342" i="9" s="1"/>
  <c r="F141" i="6"/>
  <c r="H31" i="3"/>
  <c r="C1536" i="1"/>
  <c r="G347" i="9"/>
  <c r="E347" i="9" s="1"/>
  <c r="E314" i="9"/>
  <c r="B314" i="9" s="1"/>
  <c r="E315" i="9"/>
  <c r="B315" i="9" s="1"/>
  <c r="B299" i="9"/>
  <c r="B24" i="9"/>
  <c r="E644" i="4"/>
  <c r="E425" i="4"/>
  <c r="D420" i="1" s="1"/>
  <c r="D418" i="1"/>
  <c r="E643" i="4"/>
  <c r="E424" i="4"/>
  <c r="D419" i="1" s="1"/>
  <c r="D417" i="1"/>
  <c r="F300" i="4"/>
  <c r="C296" i="1"/>
  <c r="D643" i="4"/>
  <c r="D424" i="4"/>
  <c r="F422" i="4"/>
  <c r="C417" i="1"/>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F301" i="4"/>
  <c r="C297" i="1"/>
  <c r="D644" i="4"/>
  <c r="D425" i="4"/>
  <c r="F423" i="4"/>
  <c r="C418" i="1"/>
  <c r="H333" i="9"/>
  <c r="G333" i="9"/>
  <c r="E333" i="9" s="1"/>
  <c r="B333" i="9" s="1"/>
  <c r="H418" i="1" l="1"/>
  <c r="G418" i="1"/>
  <c r="F425" i="4"/>
  <c r="C420" i="1"/>
  <c r="D646" i="4"/>
  <c r="F644" i="4"/>
  <c r="C638" i="1"/>
  <c r="H297" i="1"/>
  <c r="G297" i="1"/>
  <c r="H417" i="1"/>
  <c r="G417" i="1"/>
  <c r="F424" i="4"/>
  <c r="C419" i="1"/>
  <c r="D645" i="4"/>
  <c r="F643" i="4"/>
  <c r="C637" i="1"/>
  <c r="H296" i="1"/>
  <c r="G296" i="1"/>
  <c r="E645" i="4"/>
  <c r="D637" i="1"/>
  <c r="E646" i="4"/>
  <c r="D638" i="1"/>
  <c r="E298" i="9"/>
  <c r="I8" i="3" s="1"/>
  <c r="B347" i="9"/>
  <c r="E346" i="9"/>
  <c r="H1536" i="1"/>
  <c r="G1536" i="1"/>
  <c r="H9" i="3"/>
  <c r="B342" i="9"/>
  <c r="E341" i="9"/>
  <c r="H1620" i="1"/>
  <c r="G1620" i="1"/>
  <c r="H11" i="3"/>
  <c r="N3" i="9" l="1"/>
  <c r="I11" i="3"/>
  <c r="K3" i="9"/>
  <c r="I9" i="3"/>
  <c r="E650" i="4"/>
  <c r="D640" i="1"/>
  <c r="E649" i="4"/>
  <c r="D639" i="1"/>
  <c r="H637" i="1"/>
  <c r="G637" i="1"/>
  <c r="D649" i="4"/>
  <c r="F645" i="4"/>
  <c r="C639" i="1"/>
  <c r="H419" i="1"/>
  <c r="G419" i="1"/>
  <c r="H638" i="1"/>
  <c r="G638" i="1"/>
  <c r="D650" i="4"/>
  <c r="F646" i="4"/>
  <c r="C640" i="1"/>
  <c r="H420" i="1"/>
  <c r="G420" i="1"/>
  <c r="H640" i="1" l="1"/>
  <c r="G640" i="1"/>
  <c r="F650" i="4"/>
  <c r="H20" i="3"/>
  <c r="C644" i="1"/>
  <c r="G297" i="9"/>
  <c r="E297" i="9" s="1"/>
  <c r="B297" i="9" s="1"/>
  <c r="H639" i="1"/>
  <c r="G639" i="1"/>
  <c r="F649" i="4"/>
  <c r="H19" i="3"/>
  <c r="C643" i="1"/>
  <c r="I19" i="3"/>
  <c r="D643" i="1"/>
  <c r="I20" i="3"/>
  <c r="D644" i="1"/>
  <c r="H7" i="3" s="1"/>
  <c r="J3" i="9" l="1"/>
  <c r="H643" i="1"/>
  <c r="G643" i="1"/>
  <c r="H644" i="1"/>
  <c r="G644" i="1"/>
  <c r="H295" i="9" l="1"/>
  <c r="G295" i="9"/>
  <c r="E295" i="9" s="1"/>
  <c r="L293" i="9"/>
  <c r="F293" i="9" s="1"/>
  <c r="H18" i="9"/>
  <c r="G18" i="9"/>
  <c r="E18" i="9" s="1"/>
  <c r="B18" i="9" s="1"/>
  <c r="H22" i="9"/>
  <c r="I5" i="9"/>
  <c r="J5" i="9"/>
  <c r="K5" i="9"/>
  <c r="I6" i="9"/>
  <c r="J6" i="9"/>
  <c r="K6" i="9"/>
  <c r="I7" i="9"/>
  <c r="J7" i="9"/>
  <c r="K7" i="9"/>
  <c r="I8" i="9"/>
  <c r="J8" i="9"/>
  <c r="K8" i="9"/>
  <c r="I9" i="9"/>
  <c r="J9" i="9"/>
  <c r="K9" i="9"/>
  <c r="J10" i="9"/>
  <c r="K10" i="9"/>
  <c r="I11" i="9"/>
  <c r="J11" i="9"/>
  <c r="K11" i="9"/>
  <c r="I12" i="9"/>
  <c r="J12" i="9"/>
  <c r="K12" i="9"/>
  <c r="I13" i="9"/>
  <c r="J13" i="9"/>
  <c r="K13" i="9"/>
  <c r="G15" i="9"/>
  <c r="H15" i="9"/>
  <c r="L15" i="9"/>
  <c r="M15" i="9"/>
  <c r="G16" i="9"/>
  <c r="H16" i="9"/>
  <c r="L16" i="9"/>
  <c r="M16" i="9"/>
  <c r="G17" i="9"/>
  <c r="H17" i="9"/>
  <c r="I17" i="9"/>
  <c r="J17" i="9"/>
  <c r="G21" i="9"/>
  <c r="H21" i="9"/>
  <c r="G22" i="9"/>
  <c r="E22" i="9" s="1"/>
  <c r="B22" i="9" s="1"/>
  <c r="E21" i="9" l="1"/>
  <c r="B21" i="9" s="1"/>
  <c r="E17" i="9"/>
  <c r="B17" i="9" s="1"/>
  <c r="F16" i="9"/>
  <c r="E16" i="9"/>
  <c r="B16" i="9" s="1"/>
  <c r="F15" i="9"/>
  <c r="F14" i="9" s="1"/>
  <c r="E15" i="9"/>
  <c r="E13" i="9"/>
  <c r="B13" i="9" s="1"/>
  <c r="E12" i="9"/>
  <c r="B12" i="9" s="1"/>
  <c r="E11" i="9"/>
  <c r="B11" i="9" s="1"/>
  <c r="E10" i="9"/>
  <c r="B10" i="9" s="1"/>
  <c r="E9" i="9"/>
  <c r="B9" i="9" s="1"/>
  <c r="E8" i="9"/>
  <c r="B8" i="9" s="1"/>
  <c r="E7" i="9"/>
  <c r="B7" i="9" s="1"/>
  <c r="E6" i="9"/>
  <c r="B6" i="9" s="1"/>
  <c r="E5" i="9"/>
  <c r="B293" i="9"/>
  <c r="F23" i="9"/>
  <c r="B295" i="9"/>
  <c r="E23" i="9"/>
  <c r="I7" i="3" s="1"/>
  <c r="B5" i="9" l="1"/>
  <c r="E4" i="9"/>
  <c r="B15" i="9"/>
  <c r="E14" i="9"/>
  <c r="I13" i="3" s="1"/>
  <c r="F3" i="9"/>
  <c r="E3" i="9" l="1"/>
</calcChain>
</file>

<file path=xl/sharedStrings.xml><?xml version="1.0" encoding="utf-8"?>
<sst xmlns="http://schemas.openxmlformats.org/spreadsheetml/2006/main" count="4724" uniqueCount="3656">
  <si>
    <t>Obveznik:</t>
  </si>
  <si>
    <t>14961 - Osnovna škola Mate Lovraka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</si>
  <si>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</si>
  <si>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</si>
  <si>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</si>
  <si>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</si>
  <si>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</si>
  <si>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</si>
  <si>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</si>
  <si>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</si>
  <si>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</si>
  <si>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</si>
  <si>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</si>
  <si>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</si>
  <si>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</si>
  <si>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</si>
  <si>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</si>
  <si>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</si>
  <si>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</si>
  <si>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</si>
  <si>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</si>
  <si>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</si>
  <si>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</si>
  <si>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</si>
  <si>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</si>
  <si>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</si>
  <si>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</si>
  <si>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</si>
  <si>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</si>
  <si>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</si>
  <si>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</si>
  <si>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</si>
  <si>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</si>
  <si>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</si>
  <si>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</si>
  <si>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</si>
  <si>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</si>
  <si>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</si>
  <si>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</si>
  <si>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</si>
  <si>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</si>
  <si>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</si>
  <si>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</si>
  <si>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</si>
  <si>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</si>
  <si>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</si>
  <si>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</si>
  <si>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</si>
  <si>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</si>
  <si>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</si>
  <si>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</si>
  <si>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</si>
  <si>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</si>
  <si>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</si>
  <si>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</si>
  <si>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</si>
  <si>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</si>
  <si>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</si>
  <si>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</si>
  <si>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</si>
  <si>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</si>
  <si>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</si>
  <si>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</si>
  <si>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</si>
  <si>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</si>
  <si>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</si>
  <si>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</si>
  <si>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</si>
  <si>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</si>
  <si>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</si>
  <si>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</si>
  <si>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</si>
  <si>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</si>
  <si>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</si>
  <si>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</si>
  <si>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</si>
  <si>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</si>
  <si>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</si>
  <si>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</si>
  <si>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</si>
  <si>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</si>
  <si>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</si>
  <si>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</si>
  <si>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</si>
  <si>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</si>
  <si>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</si>
  <si>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</si>
  <si>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</si>
  <si>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</si>
  <si>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</si>
  <si>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</si>
  <si>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</si>
  <si>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</si>
  <si>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</si>
  <si>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</si>
  <si>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</si>
  <si>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</si>
  <si>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</si>
  <si>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</si>
  <si>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</si>
  <si>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</si>
  <si>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</si>
  <si>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</si>
  <si>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</si>
  <si>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</si>
  <si>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</si>
  <si>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</si>
  <si>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</si>
  <si>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</si>
  <si>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</si>
  <si>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</si>
  <si>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</si>
  <si>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</si>
  <si>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</si>
  <si>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</si>
  <si>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</si>
  <si>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</si>
  <si>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</si>
  <si>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</si>
  <si>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</si>
  <si>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</si>
  <si>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</si>
  <si>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</si>
  <si>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</si>
  <si>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</si>
  <si>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</si>
  <si>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</si>
  <si>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</si>
  <si>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</si>
  <si>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</si>
  <si>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</si>
  <si>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</si>
  <si>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</si>
  <si>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</si>
  <si>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</si>
  <si>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</si>
  <si>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</si>
  <si>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</si>
  <si>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</si>
  <si>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</si>
  <si>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</si>
  <si>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</si>
  <si>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</si>
  <si>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</si>
  <si>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</si>
  <si>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</si>
  <si>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</si>
  <si>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</si>
  <si>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</si>
  <si>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</si>
  <si>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</si>
  <si>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</si>
  <si>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</si>
  <si>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</si>
  <si>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</si>
  <si>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</si>
  <si>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</si>
  <si>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</si>
  <si>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</si>
  <si>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</si>
  <si>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</si>
  <si>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</si>
  <si>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</si>
  <si>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</si>
  <si>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</si>
  <si>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</si>
  <si>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</si>
  <si>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</si>
  <si>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</si>
  <si>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</si>
  <si>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</si>
  <si>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</si>
  <si>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</si>
  <si>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</si>
  <si>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</si>
  <si>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</si>
  <si>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</si>
  <si>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</si>
  <si>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</si>
  <si>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</si>
  <si>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</si>
  <si>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</si>
  <si>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</si>
  <si>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</si>
  <si>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</si>
  <si>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</si>
  <si>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</si>
  <si>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</si>
  <si>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</si>
  <si>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</si>
  <si>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</si>
  <si>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</si>
  <si>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</si>
  <si>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</si>
  <si>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</si>
  <si>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</si>
  <si>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</si>
  <si>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</si>
  <si>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</si>
  <si>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</si>
  <si>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</si>
  <si>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</si>
  <si>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</si>
  <si>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</si>
  <si>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</si>
  <si>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</si>
  <si>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</si>
  <si>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</si>
  <si>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</si>
  <si>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</si>
  <si>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</si>
  <si>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</si>
  <si>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</si>
  <si>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</si>
  <si>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</si>
  <si>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</si>
  <si>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</si>
  <si>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</si>
  <si>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</si>
  <si>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</si>
  <si>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</si>
  <si>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</si>
  <si>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</si>
  <si>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</si>
  <si>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</si>
  <si>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</si>
  <si>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</si>
  <si>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</si>
  <si>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</si>
  <si>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</si>
  <si>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</si>
  <si>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</si>
  <si>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</si>
  <si>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</si>
  <si>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</si>
  <si>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</si>
  <si>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</si>
  <si>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</si>
  <si>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</si>
  <si>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</si>
  <si>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</si>
  <si>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</si>
  <si>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</si>
  <si>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</si>
  <si>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</si>
  <si>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</si>
  <si>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</si>
  <si>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</si>
  <si>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</si>
  <si>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</si>
  <si>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</si>
  <si>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</si>
  <si>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</si>
  <si>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</si>
  <si>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</si>
  <si>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</si>
  <si>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</si>
  <si>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</si>
  <si>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</si>
  <si>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</si>
  <si>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</si>
  <si>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</si>
  <si>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</si>
  <si>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</si>
  <si>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</si>
  <si>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</si>
  <si>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</si>
  <si>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</si>
  <si>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</si>
  <si>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</si>
  <si>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</si>
  <si>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</si>
  <si>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</si>
  <si>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</si>
  <si>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</si>
  <si>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</si>
  <si>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</si>
  <si>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</si>
  <si>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</si>
  <si>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</si>
  <si>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</si>
  <si>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</si>
  <si>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</si>
  <si>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</si>
  <si>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</si>
  <si>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</si>
  <si>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</si>
  <si>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</si>
  <si>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</si>
  <si>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</si>
  <si>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</si>
  <si>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</si>
  <si>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</si>
  <si>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</si>
  <si>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</si>
  <si>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</si>
  <si>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</si>
  <si>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</si>
  <si>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</si>
  <si>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</si>
  <si>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</si>
  <si>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</si>
  <si>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</si>
  <si>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</si>
  <si>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</si>
  <si>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</si>
  <si>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</si>
  <si>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</si>
  <si>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</si>
  <si>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</si>
  <si>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</si>
  <si>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</si>
  <si>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</si>
  <si>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</si>
  <si>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</si>
  <si>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</si>
  <si>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</si>
  <si>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</si>
  <si>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</si>
  <si>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</si>
  <si>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</si>
  <si>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</si>
  <si>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</si>
  <si>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</si>
  <si>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</si>
  <si>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</si>
  <si>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</si>
  <si>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</si>
  <si>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</si>
  <si>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</si>
  <si>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</si>
  <si>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</si>
  <si>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</si>
  <si>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</si>
  <si>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</si>
  <si>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</si>
  <si>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</si>
  <si>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</si>
  <si>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</si>
  <si>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</si>
  <si>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</si>
  <si>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</si>
  <si>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</si>
  <si>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</si>
  <si>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</si>
  <si>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</si>
  <si>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</si>
  <si>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</si>
  <si>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</si>
  <si>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</si>
  <si>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</si>
  <si>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</si>
  <si>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</si>
  <si>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</si>
  <si>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</si>
  <si>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</si>
  <si>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</si>
  <si>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</si>
  <si>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</si>
  <si>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</si>
  <si>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</si>
  <si>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</si>
  <si>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</si>
  <si>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</si>
  <si>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</si>
  <si>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</si>
  <si>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</si>
  <si>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</si>
  <si>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</si>
  <si>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</si>
  <si>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</si>
  <si>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</si>
  <si>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</si>
  <si>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</si>
  <si>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</si>
  <si>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</si>
  <si>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</si>
  <si>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</si>
  <si>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</si>
  <si>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</si>
  <si>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</si>
  <si>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</si>
  <si>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</si>
  <si>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</si>
  <si>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</si>
  <si>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</si>
  <si>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</si>
  <si>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</si>
  <si>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</si>
  <si>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</si>
  <si>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</si>
  <si>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</si>
  <si>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</si>
  <si>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</si>
  <si>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</si>
  <si>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</si>
  <si>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</si>
  <si>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</si>
  <si>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</si>
  <si>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</si>
  <si>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</si>
  <si>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</si>
  <si>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</si>
  <si>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</si>
  <si>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</si>
  <si>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</si>
  <si>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</si>
  <si>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</si>
  <si>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</si>
  <si>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</si>
  <si>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</si>
  <si>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</si>
  <si>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</si>
  <si>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</si>
  <si>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</si>
  <si>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</si>
  <si>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</si>
  <si>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</si>
  <si>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</si>
  <si>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</si>
  <si>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</si>
  <si>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</si>
  <si>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</si>
  <si>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</si>
  <si>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</si>
  <si>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</si>
  <si>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</si>
  <si>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</si>
  <si>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</si>
  <si>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</si>
  <si>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</si>
  <si>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</si>
  <si>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</si>
  <si>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</si>
  <si>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</si>
  <si>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</si>
  <si>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</si>
  <si>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</si>
  <si>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</si>
  <si>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</si>
  <si>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</si>
  <si>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</si>
  <si>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</si>
  <si>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</si>
  <si>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</si>
  <si>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</si>
  <si>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</si>
  <si>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</si>
  <si>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</si>
  <si>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</si>
  <si>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</si>
  <si>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</si>
  <si>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</si>
  <si>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</si>
  <si>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</si>
  <si>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</si>
  <si>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</si>
  <si>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</si>
  <si>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</si>
  <si>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</si>
  <si>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</si>
  <si>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</si>
  <si>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</si>
  <si>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</si>
  <si>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</si>
  <si>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</si>
  <si>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</si>
  <si>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</si>
  <si>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</si>
  <si>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</si>
  <si>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</si>
  <si>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</si>
  <si>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</si>
  <si>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</si>
  <si>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</si>
  <si>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</si>
  <si>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</si>
  <si>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</si>
  <si>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</si>
  <si>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</si>
  <si>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</si>
  <si>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</si>
  <si>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</si>
  <si>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</si>
  <si>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</si>
  <si>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</si>
  <si>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</si>
  <si>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</si>
  <si>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</si>
  <si>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</si>
  <si>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</si>
  <si>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</si>
  <si>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</si>
  <si>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</si>
  <si>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</si>
  <si>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</si>
  <si>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</si>
  <si>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</si>
  <si>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</si>
  <si>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</si>
  <si>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</si>
  <si>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</si>
  <si>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</si>
  <si>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</si>
  <si>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</si>
  <si>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</si>
  <si>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</si>
  <si>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</si>
  <si>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</si>
  <si>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</si>
  <si>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</si>
  <si>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</si>
  <si>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</si>
  <si>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</si>
  <si>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</si>
  <si>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</si>
  <si>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</si>
  <si>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</si>
  <si>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</si>
  <si>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</si>
  <si>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</si>
  <si>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</si>
  <si>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</si>
  <si>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</si>
  <si>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</si>
  <si>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</si>
  <si>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</si>
  <si>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</si>
  <si>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</si>
  <si>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</si>
  <si>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</si>
  <si>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</si>
  <si>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</si>
  <si>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</si>
  <si>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</si>
  <si>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</si>
  <si>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</si>
  <si>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</si>
  <si>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</si>
  <si>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</si>
  <si>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</si>
  <si>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</si>
  <si>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</si>
  <si>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</si>
  <si>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</si>
  <si>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</si>
  <si>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</si>
  <si>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</si>
  <si>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</si>
  <si>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</si>
  <si>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</si>
  <si>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</si>
  <si>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</si>
  <si>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</si>
  <si>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</si>
  <si>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</si>
  <si>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</si>
  <si>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</si>
  <si>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</si>
  <si>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</si>
  <si>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</si>
  <si>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</si>
  <si>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</si>
  <si>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</si>
  <si>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</si>
  <si>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</si>
  <si>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</si>
  <si>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</si>
  <si>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</si>
  <si>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</si>
  <si>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</si>
  <si>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</si>
  <si>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</si>
  <si>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</si>
  <si>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</si>
  <si>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</si>
  <si>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</si>
  <si>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</si>
  <si>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</si>
  <si>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</si>
  <si>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</si>
  <si>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</si>
  <si>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</si>
  <si>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</si>
  <si>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</si>
  <si>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</si>
  <si>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</si>
  <si>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</si>
  <si>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</si>
  <si>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</si>
  <si>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</si>
  <si>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</si>
  <si>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</si>
  <si>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</si>
  <si>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</si>
  <si>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</si>
  <si>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</si>
  <si>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</si>
  <si>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</si>
  <si>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</si>
  <si>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</si>
  <si>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</si>
  <si>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</si>
  <si>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</si>
  <si>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</si>
  <si>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</si>
  <si>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</si>
  <si>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</si>
  <si>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</si>
  <si>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</si>
  <si>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</si>
  <si>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</si>
  <si>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</si>
  <si>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</si>
  <si>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</si>
  <si>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</si>
  <si>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</si>
  <si>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</si>
  <si>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</si>
  <si>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</si>
  <si>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</si>
  <si>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</si>
  <si>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</si>
  <si>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</si>
  <si>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</si>
  <si>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</si>
  <si>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</si>
  <si>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</si>
  <si>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</si>
  <si>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</si>
  <si>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</si>
  <si>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</si>
  <si>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</si>
  <si>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</si>
  <si>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</si>
  <si>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</si>
  <si>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</si>
  <si>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</si>
  <si>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</si>
  <si>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</si>
  <si>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</si>
  <si>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</si>
  <si>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</si>
  <si>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</si>
  <si>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</si>
  <si>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</si>
  <si>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</si>
  <si>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</si>
  <si>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</si>
  <si>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</si>
  <si>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</si>
  <si>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</si>
  <si>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</si>
  <si>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</si>
  <si>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</si>
  <si>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</si>
  <si>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</si>
  <si>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</si>
  <si>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</si>
  <si>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</si>
  <si>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</si>
  <si>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</si>
  <si>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</si>
  <si>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</si>
  <si>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</si>
  <si>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</si>
  <si>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</si>
  <si>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</si>
  <si>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</si>
  <si>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</si>
  <si>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</si>
  <si>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</si>
  <si>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</si>
  <si>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</si>
  <si>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</si>
  <si>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</si>
  <si>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</si>
  <si>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</si>
  <si>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</si>
  <si>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</si>
  <si>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</si>
  <si>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</si>
  <si>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</si>
  <si>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</si>
  <si>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</si>
  <si>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</si>
  <si>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</si>
  <si>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</si>
  <si>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</si>
  <si>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</si>
  <si>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</si>
  <si>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</si>
  <si>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</si>
  <si>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</si>
  <si>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</si>
  <si>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</si>
  <si>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</si>
  <si>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</si>
  <si>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</si>
  <si>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</si>
  <si>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</si>
  <si>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</si>
  <si>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</si>
  <si>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</si>
  <si>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</si>
  <si>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</si>
  <si>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</si>
  <si>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</si>
  <si>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</si>
  <si>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</si>
  <si>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</si>
  <si>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</si>
  <si>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</si>
  <si>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</si>
  <si>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</si>
  <si>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</si>
  <si>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</si>
  <si>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</si>
  <si>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</si>
  <si>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</si>
  <si>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</si>
  <si>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</si>
  <si>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</si>
  <si>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</si>
  <si>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</si>
  <si>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</si>
  <si>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</si>
  <si>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</si>
  <si>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</si>
  <si>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</si>
  <si>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</si>
  <si>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</si>
  <si>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</si>
  <si>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</si>
  <si>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</si>
  <si>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</si>
  <si>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</si>
  <si>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</si>
  <si>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</si>
  <si>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</si>
  <si>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</si>
  <si>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</si>
  <si>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</si>
  <si>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</si>
  <si>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</si>
  <si>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</si>
  <si>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</si>
  <si>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</si>
  <si>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</si>
  <si>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</si>
  <si>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</si>
  <si>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</si>
  <si>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</si>
  <si>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</si>
  <si>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</si>
  <si>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</si>
  <si>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</si>
  <si>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</si>
  <si>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</si>
  <si>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</si>
  <si>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</si>
  <si>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</si>
  <si>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</si>
  <si>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</si>
  <si>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</si>
  <si>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</si>
  <si>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</si>
  <si>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</si>
  <si>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</si>
  <si>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</si>
  <si>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</si>
  <si>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</si>
  <si>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</si>
  <si>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</si>
  <si>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</si>
  <si>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</si>
  <si>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</si>
  <si>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</si>
  <si>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</si>
  <si>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</si>
  <si>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</si>
  <si>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</si>
  <si>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</si>
  <si>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</si>
  <si>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</si>
  <si>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</si>
  <si>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</si>
  <si>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</si>
  <si>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</si>
  <si>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</si>
  <si>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</si>
  <si>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</si>
  <si>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</si>
  <si>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</si>
  <si>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</si>
  <si>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</si>
  <si>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</si>
  <si>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</si>
  <si>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</si>
  <si>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</si>
  <si>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</si>
  <si>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</si>
  <si>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</si>
  <si>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</si>
  <si>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</si>
  <si>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</si>
  <si>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</si>
  <si>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</si>
  <si>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</si>
  <si>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</si>
  <si>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</si>
  <si>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</si>
  <si>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</si>
  <si>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</si>
  <si>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</si>
  <si>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</si>
  <si>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</si>
  <si>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</si>
  <si>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</si>
  <si>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</si>
  <si>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</si>
  <si>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</si>
  <si>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</si>
  <si>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</si>
  <si>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</si>
  <si>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</si>
  <si>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</si>
  <si>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</si>
  <si>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</si>
  <si>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</si>
  <si>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</si>
  <si>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</si>
  <si>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</si>
  <si>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</si>
  <si>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</si>
  <si>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</si>
  <si>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</si>
  <si>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</si>
  <si>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</si>
  <si>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</si>
  <si>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</si>
  <si>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</si>
  <si>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</si>
  <si>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</si>
  <si>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</si>
  <si>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</si>
  <si>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</si>
  <si>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</si>
  <si>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</si>
  <si>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</si>
  <si>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</si>
  <si>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</si>
  <si>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</si>
  <si>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</si>
  <si>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</si>
  <si>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</si>
  <si>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</si>
  <si>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</si>
  <si>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</si>
  <si>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</si>
  <si>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</si>
  <si>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</si>
  <si>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</si>
  <si>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</si>
  <si>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</si>
  <si>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</si>
  <si>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</si>
  <si>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</si>
  <si>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</si>
  <si>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</si>
  <si>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</si>
  <si>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</si>
  <si>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</si>
  <si>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</si>
  <si>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</si>
  <si>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</si>
  <si>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</si>
  <si>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</si>
  <si>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</si>
  <si>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</si>
  <si>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</si>
  <si>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</si>
  <si>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</si>
  <si>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</si>
  <si>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</si>
  <si>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</si>
  <si>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</si>
  <si>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</si>
  <si>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</si>
  <si>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</si>
  <si>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</si>
  <si>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</si>
  <si>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</si>
  <si>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</si>
  <si>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</si>
  <si>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</si>
  <si>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</si>
  <si>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</si>
  <si>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</si>
  <si>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</si>
  <si>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</si>
  <si>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</si>
  <si>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</si>
  <si>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</si>
  <si>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</si>
  <si>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</si>
  <si>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</si>
  <si>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</si>
  <si>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</si>
  <si>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</si>
  <si>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</si>
  <si>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</si>
  <si>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</si>
  <si>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</si>
  <si>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</si>
  <si>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</si>
  <si>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</si>
  <si>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</si>
  <si>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</si>
  <si>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</si>
  <si>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</si>
  <si>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</si>
  <si>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</si>
  <si>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</si>
  <si>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</si>
  <si>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</si>
  <si>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</si>
  <si>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</si>
  <si>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</si>
  <si>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</si>
  <si>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</si>
  <si>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</si>
  <si>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</si>
  <si>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</si>
  <si>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</si>
  <si>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</si>
  <si>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</si>
  <si>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</si>
  <si>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</si>
  <si>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</si>
  <si>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</si>
  <si>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</si>
  <si>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</si>
  <si>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</si>
  <si>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</si>
  <si>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</si>
  <si>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</si>
  <si>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</si>
  <si>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</si>
  <si>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</si>
  <si>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</si>
  <si>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</si>
  <si>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</si>
  <si>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</si>
  <si>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</si>
  <si>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</si>
  <si>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</si>
  <si>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</si>
  <si>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</si>
  <si>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</si>
  <si>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</si>
  <si>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</si>
  <si>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</si>
  <si>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</si>
  <si>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</si>
  <si>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</si>
  <si>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</si>
  <si>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</si>
  <si>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</si>
  <si>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</si>
  <si>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</si>
  <si>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</si>
  <si>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</si>
  <si>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</si>
  <si>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</si>
  <si>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</si>
  <si>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</si>
  <si>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</si>
  <si>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</si>
  <si>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</si>
  <si>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</si>
  <si>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</si>
  <si>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</si>
  <si>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</si>
  <si>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</si>
  <si>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</si>
  <si>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</si>
  <si>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</si>
  <si>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</si>
  <si>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</si>
  <si>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</si>
  <si>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</si>
  <si>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</si>
  <si>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</si>
  <si>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</si>
  <si>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</si>
  <si>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</si>
  <si>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</si>
  <si>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</si>
  <si>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</si>
  <si>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</si>
  <si>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</si>
  <si>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</si>
  <si>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</si>
  <si>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</si>
  <si>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</si>
  <si>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</si>
  <si>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</si>
  <si>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</si>
  <si>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</si>
  <si>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</si>
  <si>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</si>
  <si>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</si>
  <si>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</si>
  <si>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</si>
  <si>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</si>
  <si>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</si>
  <si>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</si>
  <si>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</si>
  <si>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</si>
  <si>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</si>
  <si>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</si>
  <si>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</si>
  <si>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</si>
  <si>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</si>
  <si>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</si>
  <si>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</si>
  <si>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</si>
  <si>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</si>
  <si>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</si>
  <si>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</si>
  <si>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</si>
  <si>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</si>
  <si>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</si>
  <si>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</si>
  <si>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</si>
  <si>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</si>
  <si>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</si>
  <si>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</si>
  <si>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</si>
  <si>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</si>
  <si>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</si>
  <si>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</si>
  <si>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</si>
  <si>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</si>
  <si>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</si>
  <si>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</si>
  <si>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</si>
  <si>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</si>
  <si>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</si>
  <si>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</si>
  <si>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</si>
  <si>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</si>
  <si>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</si>
  <si>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</si>
  <si>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</si>
  <si>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</si>
  <si>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</si>
  <si>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</si>
  <si>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</si>
  <si>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</si>
  <si>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</si>
  <si>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</si>
  <si>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</si>
  <si>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</si>
  <si>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</si>
  <si>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</si>
  <si>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</si>
  <si>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</si>
  <si>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</si>
  <si>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</si>
  <si>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</si>
  <si>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</si>
  <si>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</si>
  <si>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</si>
  <si>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</si>
  <si>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</si>
  <si>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</si>
  <si>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</si>
  <si>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</si>
  <si>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</si>
  <si>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</si>
  <si>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</si>
  <si>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</si>
  <si>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</si>
  <si>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</si>
  <si>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</si>
  <si>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</si>
  <si>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</si>
  <si>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</si>
  <si>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</si>
  <si>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</si>
  <si>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</si>
  <si>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</si>
  <si>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</si>
  <si>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</si>
  <si>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</si>
  <si>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</si>
  <si>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</si>
  <si>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</si>
  <si>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</si>
  <si>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</si>
  <si>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</si>
  <si>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</si>
  <si>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</si>
  <si>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</si>
  <si>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</si>
  <si>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</si>
  <si>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</si>
  <si>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</si>
  <si>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</si>
  <si>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</si>
  <si>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</si>
  <si>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</si>
  <si>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</si>
  <si>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</si>
  <si>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</si>
  <si>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</si>
  <si>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</si>
  <si>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</si>
  <si>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</si>
  <si>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</si>
  <si>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</si>
  <si>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</si>
  <si>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</si>
  <si>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</si>
  <si>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</si>
  <si>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</si>
  <si>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</si>
  <si>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</si>
  <si>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</si>
  <si>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</si>
  <si>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</si>
  <si>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</si>
  <si>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</si>
  <si>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</si>
  <si>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</si>
  <si>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</si>
  <si>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</si>
  <si>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</si>
  <si>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</si>
  <si>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</si>
  <si>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</si>
  <si>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</si>
  <si>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</si>
  <si>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</si>
  <si>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</si>
  <si>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</si>
  <si>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</si>
  <si>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</si>
  <si>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</si>
  <si>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</si>
  <si>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</si>
  <si>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</si>
  <si>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</si>
  <si>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</si>
  <si>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</si>
  <si>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</si>
  <si>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</si>
  <si>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</si>
  <si>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</si>
  <si>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</si>
  <si>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</si>
  <si>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</si>
  <si>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</si>
  <si>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</si>
  <si>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</si>
  <si>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</si>
  <si>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</si>
  <si>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</si>
  <si>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</si>
  <si>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</si>
  <si>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</si>
  <si>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</si>
  <si>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</si>
  <si>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</si>
  <si>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</si>
  <si>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</si>
  <si>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</si>
  <si>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</si>
  <si>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</si>
  <si>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</si>
  <si>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</si>
  <si>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</si>
  <si>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</si>
  <si>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</si>
  <si>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</si>
  <si>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</si>
  <si>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</si>
  <si>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</si>
  <si>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</si>
  <si>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</si>
  <si>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</si>
  <si>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</si>
  <si>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</si>
  <si>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</si>
  <si>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</si>
  <si>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</si>
  <si>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</si>
  <si>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</si>
  <si>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</si>
  <si>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</si>
  <si>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</si>
  <si>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</si>
  <si>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</si>
  <si>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</si>
  <si>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</si>
  <si>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</si>
  <si>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</si>
  <si>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</si>
  <si>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</si>
  <si>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</si>
  <si>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</si>
  <si>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</si>
  <si>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</si>
  <si>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</si>
  <si>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</si>
  <si>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</si>
  <si>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</si>
  <si>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</si>
  <si>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</si>
  <si>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</si>
  <si>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</si>
  <si>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</si>
  <si>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</si>
  <si>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</si>
  <si>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</si>
  <si>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</si>
  <si>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</si>
  <si>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</si>
  <si>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</si>
  <si>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</si>
  <si>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</si>
  <si>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</si>
  <si>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</si>
  <si>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</si>
  <si>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</si>
  <si>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</si>
  <si>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</si>
  <si>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</si>
  <si>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</si>
  <si>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</si>
  <si>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</si>
  <si>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</si>
  <si>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</si>
  <si>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</si>
  <si>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</si>
  <si>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</si>
  <si>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</si>
  <si>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</si>
  <si>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</si>
  <si>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</si>
  <si>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</si>
  <si>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</si>
  <si>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</si>
  <si>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</si>
  <si>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</si>
  <si>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</si>
  <si>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</si>
  <si>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</si>
  <si>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</si>
  <si>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</si>
  <si>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</si>
  <si>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</si>
  <si>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</si>
  <si>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</si>
  <si>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</si>
  <si>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</si>
  <si>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</si>
  <si>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</si>
  <si>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</si>
  <si>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</si>
  <si>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</si>
  <si>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</si>
  <si>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</si>
  <si>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</si>
  <si>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</si>
  <si>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</si>
  <si>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</si>
  <si>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</si>
  <si>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</si>
  <si>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</si>
  <si>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</si>
  <si>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</si>
  <si>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</si>
  <si>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</si>
  <si>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</si>
  <si>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</si>
  <si>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</si>
  <si>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</si>
  <si>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</si>
  <si>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</si>
  <si>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</si>
  <si>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</si>
  <si>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</si>
  <si>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</si>
  <si>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</si>
  <si>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</si>
  <si>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</si>
  <si>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</si>
  <si>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</si>
  <si>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</si>
  <si>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</si>
  <si>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</si>
  <si>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</si>
  <si>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</si>
  <si>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</si>
  <si>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</si>
  <si>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</si>
  <si>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</si>
  <si>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</si>
  <si>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</si>
  <si>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</si>
  <si>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</si>
  <si>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</si>
  <si>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</si>
  <si>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</si>
  <si>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</si>
  <si>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</si>
  <si>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</si>
  <si>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</si>
  <si>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</si>
  <si>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</si>
  <si>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</si>
  <si>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</si>
  <si>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</si>
  <si>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</si>
  <si>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</si>
  <si>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</si>
  <si>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</si>
  <si>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</si>
  <si>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</si>
  <si>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</si>
  <si>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</si>
  <si>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</si>
  <si>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</si>
  <si>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</si>
  <si>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</si>
  <si>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</si>
  <si>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</si>
  <si>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</si>
  <si>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</si>
  <si>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</si>
  <si>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</si>
  <si>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</si>
  <si>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</si>
  <si>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</si>
  <si>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</si>
  <si>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</si>
  <si>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</si>
  <si>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</si>
  <si>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</si>
  <si>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</si>
  <si>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</si>
  <si>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</si>
  <si>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</si>
  <si>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</si>
  <si>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</si>
  <si>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</si>
  <si>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</si>
  <si>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</si>
  <si>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</si>
  <si>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</si>
  <si>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</si>
  <si>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</si>
  <si>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</si>
  <si>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</si>
  <si>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</si>
  <si>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</si>
  <si>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</si>
  <si>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</si>
  <si>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</si>
  <si>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</si>
  <si>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</si>
  <si>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</si>
  <si>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</si>
  <si>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</si>
  <si>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</si>
  <si>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</si>
  <si>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</si>
  <si>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</si>
  <si>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</si>
  <si>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</si>
  <si>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</si>
  <si>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</si>
  <si>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</si>
  <si>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</si>
  <si>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</si>
  <si>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</si>
  <si>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</si>
  <si>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</si>
  <si>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</si>
  <si>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</si>
  <si>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</si>
  <si>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</si>
  <si>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</si>
  <si>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</si>
  <si>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</si>
  <si>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</si>
  <si>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</si>
  <si>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</si>
  <si>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</si>
  <si>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</si>
  <si>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</si>
  <si>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</si>
  <si>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</si>
  <si>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</si>
  <si>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</si>
  <si>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</si>
  <si>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</si>
  <si>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</si>
  <si>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</si>
  <si>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</si>
  <si>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</si>
  <si>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</si>
  <si>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</si>
  <si>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</si>
  <si>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</si>
  <si>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</si>
  <si>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</si>
  <si>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</si>
  <si>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</si>
  <si>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</si>
  <si>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</si>
  <si>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</si>
  <si>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</si>
  <si>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</si>
  <si>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</si>
  <si>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</si>
  <si>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</si>
  <si>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</si>
  <si>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</si>
  <si>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</si>
  <si>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</si>
  <si>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</si>
  <si>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</si>
  <si>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</si>
  <si>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</si>
  <si>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</si>
  <si>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</si>
  <si>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</si>
  <si>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</si>
  <si>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</si>
  <si>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</si>
  <si>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</si>
  <si>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</si>
  <si>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</si>
  <si>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</si>
  <si>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</si>
  <si>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</si>
  <si>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</si>
  <si>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</si>
  <si>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</si>
  <si>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</si>
  <si>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</si>
  <si>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</si>
  <si>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</si>
  <si>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</si>
  <si>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</si>
  <si>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</si>
  <si>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</si>
  <si>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</si>
  <si>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</si>
  <si>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</si>
  <si>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</si>
  <si>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</si>
  <si>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</si>
  <si>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</si>
  <si>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</si>
  <si>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</si>
  <si>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</si>
  <si>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</si>
  <si>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</si>
  <si>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</si>
  <si>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</si>
  <si>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</si>
  <si>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</si>
  <si>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</si>
  <si>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</si>
  <si>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</si>
  <si>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</si>
  <si>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</si>
  <si>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</si>
  <si>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</si>
  <si>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</si>
  <si>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</si>
  <si>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</si>
  <si>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</si>
  <si>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</si>
  <si>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</si>
  <si>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</si>
  <si>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</si>
  <si>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</si>
  <si>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</si>
  <si>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</si>
  <si>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</si>
  <si>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</si>
  <si>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</si>
  <si>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</si>
  <si>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</si>
  <si>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</si>
  <si>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</si>
  <si>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</si>
  <si>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</si>
  <si>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</si>
  <si>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</si>
  <si>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</si>
  <si>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</si>
  <si>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</si>
  <si>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</si>
  <si>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</si>
  <si>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</si>
  <si>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</si>
  <si>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</si>
  <si>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</si>
  <si>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</si>
  <si>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</si>
  <si>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</si>
  <si>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</si>
  <si>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</si>
  <si>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</si>
  <si>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</si>
  <si>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</si>
  <si>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</si>
  <si>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</si>
  <si>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</si>
  <si>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</si>
  <si>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</si>
  <si>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</si>
  <si>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</si>
  <si>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</si>
  <si>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</si>
  <si>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</si>
  <si>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</si>
  <si>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</si>
  <si>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</si>
  <si>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</si>
  <si>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</si>
  <si>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</si>
  <si>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</si>
  <si>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</si>
  <si>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</si>
  <si>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</si>
  <si>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</si>
  <si>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</si>
  <si>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</si>
  <si>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</si>
  <si>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</si>
  <si>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</si>
  <si>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</si>
  <si>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</si>
  <si>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</si>
  <si>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</si>
  <si>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</si>
  <si>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</si>
  <si>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</si>
  <si>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</si>
  <si>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</si>
  <si>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</si>
  <si>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</si>
  <si>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</si>
  <si>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</si>
  <si>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</si>
  <si>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</si>
  <si>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</si>
  <si>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</si>
  <si>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</si>
  <si>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</si>
  <si>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</si>
  <si>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</si>
  <si>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</si>
  <si>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</si>
  <si>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</si>
  <si>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</si>
  <si>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</si>
  <si>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</si>
  <si>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</si>
  <si>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</si>
  <si>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</si>
  <si>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</si>
  <si>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</si>
  <si>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</si>
  <si>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</si>
  <si>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</si>
  <si>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</si>
  <si>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</si>
  <si>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</si>
  <si>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</si>
  <si>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</si>
  <si>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</si>
  <si>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</si>
  <si>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</si>
  <si>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</si>
  <si>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</si>
  <si>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</si>
  <si>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</si>
  <si>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</si>
  <si>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</si>
  <si>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</si>
  <si>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</si>
  <si>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</si>
  <si>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</si>
  <si>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</si>
  <si>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</si>
  <si>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</si>
  <si>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</si>
  <si>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</si>
  <si>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</si>
  <si>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</si>
  <si>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</si>
  <si>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</si>
  <si>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</si>
  <si>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</si>
  <si>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</si>
  <si>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</si>
  <si>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</si>
  <si>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</si>
  <si>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</si>
  <si>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</si>
  <si>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</si>
  <si>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</si>
  <si>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</si>
  <si>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</si>
  <si>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</si>
  <si>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</si>
  <si>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</si>
  <si>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</si>
  <si>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</si>
  <si>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</si>
  <si>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</si>
  <si>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</si>
  <si>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</si>
  <si>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</si>
  <si>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</si>
  <si>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</si>
  <si>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</si>
  <si>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</si>
  <si>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</si>
  <si>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</si>
  <si>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</si>
  <si>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</si>
  <si>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</si>
  <si>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</si>
  <si>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</si>
  <si>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</si>
  <si>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</si>
  <si>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</si>
  <si>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</si>
  <si>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</si>
  <si>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</si>
  <si>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</si>
  <si>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</si>
  <si>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</si>
  <si>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</si>
  <si>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</si>
  <si>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</si>
  <si>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</si>
  <si>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</si>
  <si>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</si>
  <si>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</si>
  <si>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</si>
  <si>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</si>
  <si>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</si>
  <si>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</si>
  <si>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</si>
  <si>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</si>
  <si>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</si>
  <si>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</si>
  <si>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</si>
  <si>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</si>
  <si>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</si>
  <si>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</si>
  <si>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</si>
  <si>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</si>
  <si>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</si>
  <si>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</si>
  <si>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</si>
  <si>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</si>
  <si>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</si>
  <si>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</si>
  <si>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</si>
  <si>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</si>
  <si>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</si>
  <si>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</si>
  <si>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</si>
  <si>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</si>
  <si>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</si>
  <si>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</si>
  <si>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</si>
  <si>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</si>
  <si>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</si>
  <si>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</si>
  <si>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</si>
  <si>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</si>
  <si>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</si>
  <si>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</si>
  <si>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</si>
  <si>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</si>
  <si>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</si>
  <si>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</si>
  <si>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</si>
  <si>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</si>
  <si>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</si>
  <si>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</si>
  <si>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</si>
  <si>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</si>
  <si>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</si>
  <si>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</si>
  <si>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</si>
  <si>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</si>
  <si>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</si>
  <si>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</si>
  <si>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</si>
  <si>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</si>
  <si>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</si>
  <si>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</si>
  <si>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</si>
  <si>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</si>
  <si>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</si>
  <si>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</si>
  <si>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</si>
  <si>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</si>
  <si>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</si>
  <si>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</si>
  <si>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</si>
  <si>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</si>
  <si>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</si>
  <si>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</si>
  <si>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</si>
  <si>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</si>
  <si>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</si>
  <si>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</si>
  <si>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</si>
  <si>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</si>
  <si>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</si>
  <si>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</si>
  <si>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</si>
  <si>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</si>
  <si>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</si>
  <si>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</si>
  <si>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</si>
  <si>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</si>
  <si>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</si>
  <si>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</si>
  <si>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</si>
  <si>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</si>
  <si>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</si>
  <si>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</si>
  <si>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</si>
  <si>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</si>
  <si>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</si>
  <si>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</si>
  <si>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</si>
  <si>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</si>
  <si>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</si>
  <si>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</si>
  <si>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</si>
  <si>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</si>
  <si>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</si>
  <si>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</si>
  <si>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</si>
  <si>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</si>
  <si>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</si>
  <si>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</si>
  <si>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</si>
  <si>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</si>
  <si>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</si>
  <si>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</si>
  <si>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</si>
  <si>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</si>
  <si>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</si>
  <si>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</si>
  <si>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</si>
  <si>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</si>
  <si>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</si>
  <si>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</si>
  <si>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</si>
  <si>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</si>
  <si>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</si>
  <si>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</si>
  <si>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</si>
  <si>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</si>
  <si>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</si>
  <si>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</si>
  <si>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</si>
  <si>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</si>
  <si>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</si>
  <si>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</si>
  <si>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</si>
  <si>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</si>
  <si>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</si>
  <si>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</si>
  <si>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</si>
  <si>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</si>
  <si>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</si>
  <si>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</si>
  <si>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</si>
  <si>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</si>
  <si>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</si>
  <si>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</si>
  <si>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</si>
  <si>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</si>
  <si>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</si>
  <si>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</si>
  <si>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</si>
  <si>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</si>
  <si>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</si>
  <si>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</si>
  <si>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</si>
  <si>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</si>
  <si>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</si>
  <si>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</si>
  <si>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</si>
  <si>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</si>
  <si>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</si>
  <si>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</si>
  <si>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</si>
  <si>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</si>
  <si>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</si>
  <si>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</si>
  <si>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</si>
  <si>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</si>
  <si>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</si>
  <si>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</si>
  <si>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</si>
  <si>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</si>
  <si>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</si>
  <si>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</si>
  <si>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</si>
  <si>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</si>
  <si>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</si>
  <si>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</si>
  <si>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</si>
  <si>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</si>
  <si>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</si>
  <si>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</si>
  <si>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</si>
  <si>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</si>
  <si>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</si>
  <si>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</si>
  <si>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</si>
  <si>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</si>
  <si>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</si>
  <si>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</si>
  <si>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</si>
  <si>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</si>
  <si>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</si>
  <si>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</si>
  <si>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</si>
  <si>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</si>
  <si>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</si>
  <si>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</si>
  <si>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</si>
  <si>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</si>
  <si>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</si>
  <si>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</si>
  <si>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</si>
  <si>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</si>
  <si>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</si>
  <si>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</si>
  <si>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</si>
  <si>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</si>
  <si>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</si>
  <si>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</si>
  <si>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</si>
  <si>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</si>
  <si>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</si>
  <si>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</si>
  <si>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</si>
  <si>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</si>
  <si>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</si>
  <si>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</si>
  <si>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</si>
  <si>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</si>
  <si>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</si>
  <si>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</si>
  <si>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</si>
  <si>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</si>
  <si>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</si>
  <si>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</si>
  <si>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</si>
  <si>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</si>
  <si>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</si>
  <si>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</si>
  <si>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</si>
  <si>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</si>
  <si>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</si>
  <si>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</si>
  <si>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</si>
  <si>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</si>
  <si>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</si>
  <si>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</si>
  <si>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</si>
  <si>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</si>
  <si>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</si>
  <si>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</si>
  <si>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</si>
  <si>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</si>
  <si>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</si>
  <si>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</si>
  <si>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</si>
  <si>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</si>
  <si>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</si>
  <si>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</si>
  <si>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</si>
  <si>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</si>
  <si>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</si>
  <si>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</si>
  <si>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</si>
  <si>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</si>
  <si>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</si>
  <si>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</si>
  <si>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</si>
  <si>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</si>
  <si>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</si>
  <si>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</si>
  <si>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</si>
  <si>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</si>
  <si>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</si>
  <si>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</si>
  <si>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</si>
  <si>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</si>
  <si>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</si>
  <si>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</si>
  <si>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</si>
  <si>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</si>
  <si>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</si>
  <si>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</si>
  <si>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</si>
  <si>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</si>
  <si>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</si>
  <si>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</si>
  <si>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</si>
  <si>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</si>
  <si>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</si>
  <si>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</si>
  <si>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</si>
  <si>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</si>
  <si>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</si>
  <si>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</si>
  <si>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</si>
  <si>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</si>
  <si>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</si>
  <si>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</si>
  <si>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</si>
  <si>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</si>
  <si>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</si>
  <si>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</si>
  <si>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</si>
  <si>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</si>
  <si>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</si>
  <si>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</si>
  <si>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</si>
  <si>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</si>
  <si>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</si>
  <si>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</si>
  <si>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</si>
  <si>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</si>
  <si>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</si>
  <si>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</si>
  <si>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</si>
  <si>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</si>
  <si>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</si>
  <si>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</si>
  <si>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</si>
  <si>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</si>
  <si>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</si>
  <si>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</si>
  <si>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</si>
  <si>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</si>
  <si>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</si>
  <si>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</si>
  <si>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</si>
  <si>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</si>
  <si>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</si>
  <si>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</si>
  <si>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</si>
  <si>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</si>
  <si>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</si>
  <si>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</si>
  <si>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</si>
  <si>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</si>
  <si>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</si>
  <si>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</si>
  <si>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</si>
  <si>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</si>
  <si>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</si>
  <si>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</si>
  <si>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</si>
  <si>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</si>
  <si>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</si>
  <si>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</si>
  <si>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</si>
  <si>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</si>
  <si>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</si>
  <si>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</si>
  <si>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</si>
  <si>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</si>
  <si>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</si>
  <si>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</si>
  <si>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</si>
  <si>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</si>
  <si>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</si>
  <si>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</si>
  <si>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</si>
  <si>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</si>
  <si>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</si>
  <si>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</si>
  <si>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</si>
  <si>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</si>
  <si>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</si>
  <si>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</si>
  <si>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</si>
  <si>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</si>
  <si>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</si>
  <si>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</si>
  <si>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</si>
  <si>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</si>
  <si>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</si>
  <si>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</si>
  <si>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</si>
  <si>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</si>
  <si>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</si>
  <si>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</si>
  <si>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</si>
  <si>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</si>
  <si>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</si>
  <si>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</si>
  <si>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</si>
  <si>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</si>
  <si>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</si>
  <si>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</si>
  <si>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</si>
  <si>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</si>
  <si>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</si>
  <si>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</si>
  <si>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</si>
  <si>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</si>
  <si>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</si>
  <si>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</si>
  <si>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</si>
  <si>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</si>
  <si>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</si>
  <si>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</si>
  <si>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</si>
  <si>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</si>
  <si>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</si>
  <si>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</si>
  <si>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</si>
  <si>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</si>
  <si>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</si>
  <si>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</si>
  <si>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</si>
  <si>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</si>
  <si>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</si>
  <si>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</si>
  <si>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</si>
  <si>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</si>
  <si>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</si>
  <si>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</si>
  <si>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</si>
  <si>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</si>
  <si>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</si>
  <si>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</si>
  <si>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</si>
  <si>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</si>
  <si>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</si>
  <si>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</si>
  <si>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</si>
  <si>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</si>
  <si>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</si>
  <si>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</si>
  <si>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</si>
  <si>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</si>
  <si>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</si>
  <si>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</si>
  <si>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</si>
  <si>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</si>
  <si>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</si>
  <si>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</si>
  <si>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</si>
  <si>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</si>
  <si>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</si>
  <si>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</si>
  <si>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</si>
  <si>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</si>
  <si>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</si>
  <si>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</si>
  <si>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</si>
  <si>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</si>
  <si>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</si>
  <si>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</si>
  <si>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</si>
  <si>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</si>
  <si>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</si>
  <si>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</si>
  <si>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</si>
  <si>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</si>
  <si>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</si>
  <si>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</si>
  <si>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</si>
  <si>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</si>
  <si>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</si>
  <si>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</si>
  <si>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</si>
  <si>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</si>
  <si>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</si>
  <si>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</si>
  <si>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</si>
  <si>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</si>
  <si>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</si>
  <si>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</si>
  <si>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</si>
  <si>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</si>
  <si>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</si>
  <si>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</si>
  <si>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</si>
  <si>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</si>
  <si>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</si>
  <si>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</si>
  <si>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</si>
  <si>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</si>
  <si>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</si>
  <si>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</si>
  <si>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</si>
  <si>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</si>
  <si>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</si>
  <si>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</si>
  <si>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</si>
  <si>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</si>
  <si>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</si>
  <si>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</si>
  <si>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</si>
  <si>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</si>
  <si>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</si>
  <si>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</si>
  <si>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</si>
  <si>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</si>
  <si>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</si>
  <si>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</si>
  <si>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</si>
  <si>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</si>
  <si>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</si>
  <si>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</si>
  <si>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</si>
  <si>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</si>
  <si>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</si>
  <si>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</si>
  <si>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</si>
  <si>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</si>
  <si>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</si>
  <si>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</si>
  <si>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</si>
  <si>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</si>
  <si>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</si>
  <si>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</si>
  <si>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</si>
  <si>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</si>
  <si>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</si>
  <si>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</si>
  <si>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</si>
  <si>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</si>
  <si>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</si>
  <si>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</si>
  <si>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</si>
  <si>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</si>
  <si>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</si>
  <si>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</si>
  <si>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</si>
  <si>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</si>
  <si>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</si>
  <si>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</si>
  <si>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</si>
  <si>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</si>
  <si>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</si>
  <si>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</si>
  <si>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</si>
  <si>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</si>
  <si>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</si>
  <si>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</si>
  <si>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</si>
  <si>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</si>
  <si>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</si>
  <si>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</si>
  <si>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</si>
  <si>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</si>
  <si>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</si>
  <si>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</si>
  <si>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</si>
  <si>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</si>
  <si>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</si>
  <si>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</si>
  <si>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</si>
  <si>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</si>
  <si>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</si>
  <si>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</si>
  <si>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</si>
  <si>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</si>
  <si>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</si>
  <si>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</si>
  <si>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</si>
  <si>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</si>
  <si>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</si>
  <si>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</si>
  <si>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</si>
  <si>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</si>
  <si>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</si>
  <si>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</si>
  <si>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</si>
  <si>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</si>
  <si>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</si>
  <si>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</si>
  <si>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</si>
  <si>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</si>
  <si>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</si>
  <si>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</si>
  <si>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</si>
  <si>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</si>
  <si>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</si>
  <si>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</si>
  <si>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</si>
  <si>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</si>
  <si>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</si>
  <si>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</si>
  <si>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</si>
  <si>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</si>
  <si>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</si>
  <si>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</si>
  <si>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</si>
  <si>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</si>
  <si>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</si>
  <si>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</si>
  <si>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</si>
  <si>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</si>
  <si>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</si>
  <si>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</si>
  <si>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</si>
  <si>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</si>
  <si>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</si>
  <si>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</si>
  <si>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</si>
  <si>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</si>
  <si>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</si>
  <si>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</si>
  <si>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</si>
  <si>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</si>
  <si>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</si>
  <si>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</si>
  <si>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</si>
  <si>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</si>
  <si>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</si>
  <si>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</si>
  <si>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</si>
  <si>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</si>
  <si>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</si>
  <si>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</si>
  <si>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</si>
  <si>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</si>
  <si>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</si>
  <si>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</si>
  <si>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</si>
  <si>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</si>
  <si>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</si>
  <si>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</si>
  <si>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</si>
  <si>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</si>
  <si>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</si>
  <si>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</si>
  <si>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</si>
  <si>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</si>
  <si>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</si>
  <si>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</si>
  <si>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</si>
  <si>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</si>
  <si>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</si>
  <si>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</si>
  <si>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</si>
  <si>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</si>
  <si>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</si>
  <si>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</si>
  <si>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</si>
  <si>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</si>
  <si>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</si>
  <si>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</si>
  <si>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</si>
  <si>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</si>
  <si>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</si>
  <si>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</si>
  <si>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</si>
  <si>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</si>
  <si>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</si>
  <si>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</si>
  <si>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</si>
  <si>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</si>
  <si>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</si>
  <si>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</si>
  <si>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</si>
  <si>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</si>
  <si>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</si>
  <si>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</si>
  <si>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</si>
  <si>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</si>
  <si>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</si>
  <si>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</si>
  <si>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</si>
  <si>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</si>
  <si>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</si>
  <si>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</si>
  <si>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</si>
  <si>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</si>
  <si>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</si>
  <si>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</si>
  <si>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</si>
  <si>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</si>
  <si>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</si>
  <si>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</si>
  <si>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</si>
  <si>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</si>
  <si>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</si>
  <si>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</si>
  <si>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</si>
  <si>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</si>
  <si>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</si>
  <si>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</si>
  <si>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</si>
  <si>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</si>
  <si>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</si>
  <si>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</si>
  <si>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</si>
  <si>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</si>
  <si>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</si>
  <si>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</si>
  <si>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</si>
  <si>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</si>
  <si>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</si>
  <si>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</si>
  <si>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</si>
  <si>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</si>
  <si>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</si>
  <si>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</si>
  <si>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</si>
  <si>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</si>
  <si>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</si>
  <si>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</si>
  <si>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</si>
  <si>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</si>
  <si>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</si>
  <si>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</si>
  <si>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</si>
  <si>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</si>
  <si>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</si>
  <si>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</si>
  <si>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</si>
  <si>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</si>
  <si>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</si>
  <si>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</si>
  <si>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</si>
  <si>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</si>
  <si>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</si>
  <si>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</si>
  <si>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</si>
  <si>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</si>
  <si>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</si>
  <si>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</si>
  <si>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</si>
  <si>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</si>
  <si>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</si>
  <si>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</si>
  <si>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</si>
  <si>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</si>
  <si>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</si>
  <si>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</si>
  <si>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</si>
  <si>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</si>
  <si>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</si>
  <si>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</si>
  <si>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</si>
  <si>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</si>
  <si>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</si>
  <si>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</si>
  <si>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</si>
  <si>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</si>
  <si>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</si>
  <si>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</si>
  <si>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</si>
  <si>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</si>
  <si>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</si>
  <si>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</si>
  <si>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</si>
  <si>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</si>
  <si>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</si>
  <si>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</si>
  <si>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</si>
  <si>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</si>
  <si>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</si>
  <si>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</si>
  <si>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</si>
  <si>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</si>
  <si>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</si>
  <si>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</si>
  <si>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</si>
  <si>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</si>
  <si>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</si>
  <si>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</si>
  <si>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</si>
  <si>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</si>
  <si>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</si>
  <si>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</si>
  <si>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</si>
  <si>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</si>
  <si>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</si>
  <si>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</si>
  <si>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</si>
  <si>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</si>
  <si>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</si>
  <si>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</si>
  <si>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</si>
  <si>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</si>
  <si>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</si>
  <si>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</si>
  <si>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</si>
  <si>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</si>
  <si>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</si>
  <si>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</si>
  <si>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</si>
  <si>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</si>
  <si>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</si>
  <si>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</si>
  <si>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</si>
  <si>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</si>
  <si>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</si>
  <si>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</si>
  <si>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</si>
  <si>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</si>
  <si>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</si>
  <si>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</si>
  <si>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</si>
  <si>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</si>
  <si>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</si>
  <si>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</si>
  <si>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</si>
  <si>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</si>
  <si>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</si>
  <si>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</si>
  <si>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</si>
  <si>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</si>
  <si>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</si>
  <si>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</si>
  <si>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</si>
  <si>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</si>
  <si>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</si>
  <si>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</si>
  <si>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</si>
  <si>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</si>
  <si>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</si>
  <si>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</si>
  <si>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</si>
  <si>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</si>
  <si>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</si>
  <si>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</si>
  <si>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</si>
  <si>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</si>
  <si>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</si>
  <si>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</si>
  <si>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</si>
  <si>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</si>
  <si>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</si>
  <si>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</si>
  <si>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</si>
  <si>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</si>
  <si>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</si>
  <si>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</si>
  <si>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</si>
  <si>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</si>
  <si>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</si>
  <si>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</si>
  <si>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</si>
  <si>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</si>
  <si>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</si>
  <si>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</si>
  <si>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</si>
  <si>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</si>
  <si>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</si>
  <si>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</si>
  <si>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</si>
  <si>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</si>
  <si>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</si>
  <si>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</si>
  <si>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</si>
  <si>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</si>
  <si>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</si>
  <si>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</si>
  <si>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</si>
  <si>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</si>
  <si>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</si>
  <si>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</si>
  <si>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</si>
  <si>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</si>
  <si>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</si>
  <si>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</si>
  <si>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</si>
  <si>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</si>
  <si>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</si>
  <si>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</si>
  <si>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</si>
  <si>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</si>
  <si>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</si>
  <si>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</si>
  <si>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</si>
  <si>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</si>
  <si>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</si>
  <si>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</si>
  <si>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</si>
  <si>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</si>
  <si>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</si>
  <si>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</si>
  <si>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</si>
  <si>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</si>
  <si>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</si>
  <si>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</si>
  <si>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</si>
  <si>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</si>
  <si>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</si>
  <si>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</si>
  <si>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</si>
  <si>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</si>
  <si>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</si>
  <si>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</si>
  <si>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</si>
  <si>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</si>
  <si>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</si>
  <si>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</si>
  <si>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</si>
  <si>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</si>
  <si>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</si>
  <si>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</si>
  <si>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</si>
  <si>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</si>
  <si>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</si>
  <si>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</si>
  <si>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</si>
  <si>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</si>
  <si>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</si>
  <si>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</si>
  <si>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</si>
  <si>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</si>
  <si>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</si>
  <si>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</si>
  <si>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</si>
  <si>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</si>
  <si>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</si>
  <si>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</si>
  <si>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</si>
  <si>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</si>
  <si>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</si>
  <si>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</si>
  <si>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</si>
  <si>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</si>
  <si>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</si>
  <si>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</si>
  <si>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</si>
  <si>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</si>
  <si>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</si>
  <si>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</si>
  <si>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</si>
  <si>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</si>
  <si>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</si>
  <si>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</si>
  <si>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</si>
  <si>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</si>
  <si>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</si>
  <si>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</si>
  <si>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</si>
  <si>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</si>
  <si>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</si>
  <si>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</si>
  <si>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</si>
  <si>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</si>
  <si>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</si>
  <si>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</si>
  <si>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</si>
  <si>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</si>
  <si>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</si>
  <si>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</si>
  <si>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</si>
  <si>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</si>
  <si>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</si>
  <si>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</si>
  <si>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</si>
  <si>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</si>
  <si>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</si>
  <si>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</si>
  <si>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</si>
  <si>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</si>
  <si>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</si>
  <si>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</si>
  <si>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</si>
  <si>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</si>
  <si>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</si>
  <si>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</si>
  <si>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</si>
  <si>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</si>
  <si>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</si>
  <si>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</si>
  <si>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</si>
  <si>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</si>
  <si>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</si>
  <si>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</si>
  <si>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</si>
  <si>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</si>
  <si>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</si>
  <si>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</si>
  <si>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</si>
  <si>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</si>
  <si>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</si>
  <si>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</si>
  <si>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</si>
  <si>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</si>
  <si>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</si>
  <si>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</si>
  <si>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</si>
  <si>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</si>
  <si>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</si>
  <si>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</si>
  <si>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</si>
  <si>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</si>
  <si>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</si>
  <si>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</si>
  <si>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</si>
  <si>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</si>
  <si>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</si>
  <si>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</si>
  <si>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</si>
  <si>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</si>
  <si>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</si>
  <si>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</si>
  <si>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</si>
  <si>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</si>
  <si>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</si>
  <si>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</si>
  <si>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</si>
  <si>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</si>
  <si>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</si>
  <si>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</si>
  <si>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</si>
  <si>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</si>
  <si>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</si>
  <si>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</si>
  <si>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</si>
  <si>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</si>
  <si>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</si>
  <si>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</si>
  <si>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</si>
  <si>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</si>
  <si>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</si>
  <si>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</si>
  <si>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</si>
  <si>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</si>
  <si>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</si>
  <si>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</si>
  <si>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</si>
  <si>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</si>
  <si>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</si>
  <si>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</si>
  <si>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</si>
  <si>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</si>
  <si>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</si>
  <si>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</si>
  <si>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</si>
  <si>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</si>
  <si>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</si>
  <si>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</si>
  <si>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</si>
  <si>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</si>
  <si>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</si>
  <si>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</si>
  <si>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</si>
  <si>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</si>
  <si>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</si>
  <si>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</si>
  <si>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</si>
  <si>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</si>
  <si>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</si>
  <si>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</si>
  <si>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</si>
  <si>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</si>
  <si>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</si>
  <si>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</si>
  <si>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</si>
  <si>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</si>
  <si>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</si>
  <si>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</si>
  <si>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</si>
  <si>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</si>
  <si>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</si>
  <si>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</si>
  <si>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</si>
  <si>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</si>
  <si>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</si>
  <si>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</si>
  <si>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</si>
  <si>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</si>
  <si>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</si>
  <si>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</si>
  <si>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</si>
  <si>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</si>
  <si>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</si>
  <si>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</si>
  <si>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</si>
  <si>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</si>
  <si>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</si>
  <si>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</si>
  <si>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</si>
  <si>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</si>
  <si>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</si>
  <si>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</si>
  <si>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</si>
  <si>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</si>
  <si>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</si>
  <si>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</si>
  <si>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</si>
  <si>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</si>
  <si>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</si>
  <si>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</si>
  <si>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</si>
  <si>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</si>
  <si>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</si>
  <si>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</si>
  <si>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</si>
  <si>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</si>
  <si>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</si>
  <si>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</si>
  <si>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</si>
  <si>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</si>
  <si>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</si>
  <si>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</si>
  <si>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</si>
  <si>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</si>
  <si>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</si>
  <si>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</si>
  <si>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</si>
  <si>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</si>
  <si>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</si>
  <si>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</si>
  <si>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</si>
  <si>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</si>
  <si>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</si>
  <si>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</si>
  <si>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</si>
  <si>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</si>
  <si>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</si>
  <si>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</si>
  <si>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</si>
  <si>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</si>
  <si>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</si>
  <si>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</si>
  <si>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</si>
  <si>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</si>
  <si>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</si>
  <si>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</si>
  <si>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</si>
  <si>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</si>
  <si>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</si>
  <si>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</si>
  <si>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</si>
  <si>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</si>
  <si>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</si>
  <si>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</si>
  <si>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</si>
  <si>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</si>
  <si>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</si>
  <si>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</si>
  <si>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</si>
  <si>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</si>
  <si>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</si>
  <si>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</si>
  <si>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</si>
  <si>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</si>
  <si>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</si>
  <si>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</si>
  <si>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</si>
  <si>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</si>
  <si>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</si>
  <si>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</si>
  <si>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</si>
  <si>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</si>
  <si>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</si>
  <si>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</si>
  <si>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</si>
  <si>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</si>
  <si>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</si>
  <si>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</si>
  <si>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</si>
  <si>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</si>
  <si>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</si>
  <si>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</si>
  <si>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</si>
  <si>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</si>
  <si>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</si>
  <si>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</si>
  <si>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</si>
  <si>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</si>
  <si>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</si>
  <si>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</si>
  <si>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</si>
  <si>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</si>
  <si>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</si>
  <si>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</si>
  <si>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</si>
  <si>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</si>
  <si>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</si>
  <si>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</si>
  <si>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</si>
  <si>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</si>
  <si>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</si>
  <si>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</si>
  <si>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</si>
  <si>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</si>
  <si>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</si>
  <si>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</si>
  <si>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</si>
  <si>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</si>
  <si>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</si>
  <si>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</si>
  <si>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</si>
  <si>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</si>
  <si>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</si>
  <si>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</si>
  <si>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</si>
  <si>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</si>
  <si>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</si>
  <si>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</si>
  <si>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</si>
  <si>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</si>
  <si>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</si>
  <si>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</si>
  <si>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</si>
  <si>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</si>
  <si>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</si>
  <si>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</si>
  <si>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</si>
  <si>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</si>
  <si>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</si>
  <si>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</si>
  <si>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</si>
  <si>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</si>
  <si>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</si>
  <si>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</si>
  <si>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</si>
  <si>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</si>
  <si>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</si>
  <si>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</si>
  <si>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</si>
  <si>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</si>
  <si>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</si>
  <si>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</si>
  <si>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</si>
  <si>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</si>
  <si>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</si>
  <si>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</si>
  <si>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</si>
  <si>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</si>
  <si>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</si>
  <si>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</si>
  <si>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</si>
  <si>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</si>
  <si>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</si>
  <si>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</si>
  <si>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</si>
  <si>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</si>
  <si>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</si>
  <si>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</si>
  <si>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</si>
  <si>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</si>
  <si>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</si>
  <si>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</si>
  <si>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</si>
  <si>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</si>
  <si>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</si>
  <si>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</si>
  <si>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</si>
  <si>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</si>
  <si>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</si>
  <si>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</si>
  <si>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</si>
  <si>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</si>
  <si>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</si>
  <si>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</si>
  <si>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</si>
  <si>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</si>
  <si>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</si>
  <si>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</si>
  <si>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</si>
  <si>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</si>
  <si>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</si>
  <si>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</si>
  <si>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</si>
  <si>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</si>
  <si>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</si>
  <si>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</si>
  <si>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</si>
  <si>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</si>
  <si>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</si>
  <si>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</si>
  <si>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</si>
  <si>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</si>
  <si>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</si>
  <si>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</si>
  <si>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</si>
  <si>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</si>
  <si>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</si>
  <si>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</si>
  <si>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</si>
  <si>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</si>
  <si>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</si>
  <si>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</si>
  <si>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</si>
  <si>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</si>
  <si>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</si>
  <si>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</si>
  <si>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</si>
  <si>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</si>
  <si>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</si>
  <si>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</si>
  <si>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</si>
  <si>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</si>
  <si>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</si>
  <si>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</si>
  <si>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</si>
  <si>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</si>
  <si>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</si>
  <si>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</si>
  <si>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</si>
  <si>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</si>
  <si>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</si>
  <si>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</si>
  <si>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</si>
  <si>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</si>
  <si>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</si>
  <si>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</si>
  <si>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</si>
  <si>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</si>
  <si>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</si>
  <si>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</si>
  <si>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</si>
  <si>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</si>
  <si>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</si>
  <si>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</si>
  <si>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</si>
  <si>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</si>
  <si>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</si>
  <si>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</si>
  <si>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</si>
  <si>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</si>
  <si>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</si>
  <si>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</si>
  <si>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</si>
  <si>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</si>
  <si>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</si>
  <si>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</si>
  <si>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</si>
  <si>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</si>
  <si>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</si>
  <si>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</si>
  <si>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</si>
  <si>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</si>
  <si>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</si>
  <si>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</si>
  <si>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</si>
  <si>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</si>
  <si>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</si>
  <si>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</si>
  <si>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</si>
  <si>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</si>
  <si>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</si>
  <si>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</si>
  <si>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</si>
  <si>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</si>
  <si>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</si>
  <si>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</si>
  <si>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</si>
  <si>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</si>
  <si>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</si>
  <si>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</si>
  <si>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</si>
  <si>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</si>
  <si>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</si>
  <si>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</si>
  <si>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</si>
  <si>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</si>
  <si>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</si>
  <si>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</si>
  <si>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</si>
  <si>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</si>
  <si>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</si>
  <si>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</si>
  <si>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</si>
  <si>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</si>
  <si>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</si>
  <si>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</si>
  <si>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</si>
  <si>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</si>
  <si>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</si>
  <si>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</si>
  <si>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</si>
  <si>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</si>
  <si>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</si>
  <si>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</si>
  <si>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</si>
  <si>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</si>
  <si>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</si>
  <si>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</si>
  <si>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</si>
  <si>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</si>
  <si>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</si>
  <si>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</si>
  <si>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</si>
  <si>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</si>
  <si>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</si>
  <si>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</si>
  <si>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</si>
  <si>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</si>
  <si>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</si>
  <si>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</si>
  <si>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</si>
  <si>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</si>
  <si>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</si>
  <si>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</si>
  <si>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</si>
  <si>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</si>
  <si>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</si>
  <si>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</si>
  <si>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</si>
  <si>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</si>
  <si>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</si>
  <si>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</si>
  <si>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</si>
  <si>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</si>
  <si>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</si>
  <si>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</si>
  <si>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</si>
  <si>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</si>
  <si>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</si>
  <si>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</si>
  <si>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</si>
  <si>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</si>
  <si>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</si>
  <si>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</si>
  <si>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</si>
  <si>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</si>
  <si>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</si>
  <si>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</si>
  <si>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</si>
  <si>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</si>
  <si>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</si>
  <si>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</si>
  <si>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</si>
  <si>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</si>
  <si>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</si>
  <si>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</si>
  <si>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</si>
  <si>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</si>
  <si>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</si>
  <si>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</si>
  <si>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</si>
  <si>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</si>
  <si>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</si>
  <si>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</si>
  <si>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</si>
  <si>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</si>
  <si>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</si>
  <si>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</si>
  <si>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</si>
  <si>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</si>
  <si>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</si>
  <si>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</si>
  <si>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</si>
  <si>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</si>
  <si>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</si>
  <si>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</si>
  <si>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</si>
  <si>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</si>
  <si>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</si>
  <si>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</si>
  <si>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</si>
  <si>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</si>
  <si>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</si>
  <si>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</si>
  <si>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</si>
  <si>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</si>
  <si>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</si>
  <si>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</si>
  <si>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</si>
  <si>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</si>
  <si>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</si>
  <si>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</si>
  <si>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</si>
  <si>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</si>
  <si>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</si>
  <si>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</si>
  <si>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</si>
  <si>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</si>
  <si>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</si>
  <si>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</si>
  <si>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</si>
  <si>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</si>
  <si>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</si>
  <si>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</si>
  <si>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</si>
  <si>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</si>
  <si>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</si>
  <si>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</si>
  <si>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</si>
  <si>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</si>
  <si>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</si>
  <si>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</si>
  <si>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</si>
  <si>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</si>
  <si>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</si>
  <si>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</si>
  <si>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</si>
  <si>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</si>
  <si>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</si>
  <si>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</si>
  <si>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</si>
  <si>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</si>
  <si>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</si>
  <si>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</si>
  <si>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</si>
  <si>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</si>
  <si>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</si>
  <si>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</si>
  <si>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</si>
  <si>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</si>
  <si>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</si>
  <si>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</si>
  <si>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</si>
  <si>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</si>
  <si>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</si>
  <si>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</si>
  <si>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</si>
  <si>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</si>
  <si>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</si>
  <si>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</si>
  <si>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</si>
  <si>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</si>
  <si>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</si>
  <si>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</si>
  <si>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</si>
  <si>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</si>
  <si>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</si>
  <si>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</si>
  <si>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</si>
  <si>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</si>
  <si>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</si>
  <si>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</si>
  <si>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</si>
  <si>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</si>
  <si>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</si>
  <si>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</si>
  <si>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</si>
  <si>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</si>
  <si>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</si>
  <si>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</si>
  <si>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</si>
  <si>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</si>
  <si>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</si>
  <si>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</si>
  <si>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</si>
  <si>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</si>
  <si>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</si>
  <si>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</si>
  <si>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</si>
  <si>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</si>
  <si>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</si>
  <si>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</si>
  <si>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</si>
  <si>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</si>
  <si>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</si>
  <si>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</si>
  <si>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</si>
  <si>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</si>
  <si>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</si>
  <si>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</si>
  <si>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</si>
  <si>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</si>
  <si>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</si>
  <si>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</si>
  <si>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</si>
  <si>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</si>
  <si>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</si>
  <si>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</si>
  <si>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</si>
  <si>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</si>
  <si>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</si>
  <si>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</si>
  <si>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</si>
  <si>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</si>
  <si>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</si>
  <si>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</si>
  <si>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</si>
  <si>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</si>
  <si>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</si>
  <si>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</si>
  <si>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</si>
  <si>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</si>
  <si>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</si>
  <si>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</si>
  <si>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</si>
  <si>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</si>
  <si>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</si>
  <si>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</si>
  <si>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</si>
  <si>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</si>
  <si>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</si>
  <si>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</si>
  <si>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</si>
  <si>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</si>
  <si>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</si>
  <si>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</si>
  <si>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</si>
  <si>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</si>
  <si>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</si>
  <si>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</si>
  <si>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</si>
  <si>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</si>
  <si>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</si>
  <si>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</si>
  <si>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</si>
  <si>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</si>
  <si>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</si>
  <si>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</si>
  <si>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</si>
  <si>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</si>
  <si>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</si>
  <si>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</si>
  <si>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</si>
  <si>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</si>
  <si>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</si>
  <si>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</si>
  <si>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</si>
  <si>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</si>
  <si>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</si>
  <si>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</si>
  <si>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</si>
  <si>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</si>
  <si>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</si>
  <si>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</si>
  <si>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</si>
  <si>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</si>
  <si>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</si>
  <si>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</si>
  <si>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</si>
  <si>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</si>
  <si>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</si>
  <si>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</si>
  <si>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</si>
  <si>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</si>
  <si>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</si>
  <si>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</si>
  <si>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</si>
  <si>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</si>
  <si>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</si>
  <si>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</si>
  <si>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</si>
  <si>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</si>
  <si>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</si>
  <si>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</si>
  <si>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</si>
  <si>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</si>
  <si>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</si>
  <si>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</si>
  <si>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</si>
  <si>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</si>
  <si>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</si>
  <si>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</si>
  <si>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</si>
  <si>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</si>
  <si>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</si>
  <si>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</si>
  <si>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</si>
  <si>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</si>
  <si>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</si>
  <si>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</si>
  <si>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</si>
  <si>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</si>
  <si>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</si>
  <si>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</si>
  <si>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</si>
  <si>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</si>
  <si>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</si>
  <si>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</si>
  <si>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</si>
  <si>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</si>
  <si>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</si>
  <si>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</si>
  <si>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</si>
  <si>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</si>
  <si>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</si>
  <si>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</si>
  <si>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</si>
  <si>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</si>
  <si>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</si>
  <si>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</si>
  <si>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</si>
  <si>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</si>
  <si>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</si>
  <si>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</si>
  <si>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</si>
  <si>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</si>
  <si>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</si>
  <si>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</si>
  <si>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</si>
  <si>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</si>
  <si>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</si>
  <si>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</si>
  <si>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</si>
  <si>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</si>
  <si>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</si>
  <si>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</si>
  <si>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</si>
  <si>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</si>
  <si>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</si>
  <si>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</si>
  <si>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</si>
  <si>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</si>
  <si>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</si>
  <si>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</si>
  <si>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</si>
  <si>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</si>
  <si>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</si>
  <si>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</si>
  <si>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</si>
  <si>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</si>
  <si>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</si>
  <si>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</si>
  <si>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</si>
  <si>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</si>
  <si>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</si>
  <si>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</si>
  <si>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</si>
  <si>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</si>
  <si>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</si>
  <si>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</si>
  <si>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</si>
  <si>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</si>
  <si>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</si>
  <si>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</si>
  <si>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</si>
  <si>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</si>
  <si>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</si>
  <si>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</si>
  <si>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</si>
  <si>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</si>
  <si>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</si>
  <si>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</si>
  <si>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</si>
  <si>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</si>
  <si>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</si>
  <si>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</si>
  <si>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</si>
  <si>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</si>
  <si>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</si>
  <si>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</si>
  <si>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</si>
  <si>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</si>
  <si>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</si>
  <si>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</si>
  <si>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</si>
  <si>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</si>
  <si>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</si>
  <si>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</si>
  <si>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</si>
  <si>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</si>
  <si>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</si>
  <si>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</si>
  <si>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</si>
  <si>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</si>
  <si>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</si>
  <si>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</si>
  <si>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</si>
  <si>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</si>
  <si>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</si>
  <si>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</si>
  <si>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</si>
  <si>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</si>
  <si>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</si>
  <si>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</si>
  <si>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</si>
  <si>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</si>
  <si>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</si>
  <si>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</si>
  <si>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</si>
  <si>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</si>
  <si>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</si>
  <si>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</si>
  <si>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</si>
  <si>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</si>
  <si>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</si>
  <si>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</si>
  <si>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</si>
  <si>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</si>
  <si>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</si>
  <si>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</si>
  <si>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</si>
  <si>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</si>
  <si>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</si>
  <si>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</si>
  <si>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</si>
  <si>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</si>
  <si>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</si>
  <si>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</si>
  <si>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</si>
  <si>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</si>
  <si>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</si>
  <si>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</si>
  <si>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</si>
  <si>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</si>
  <si>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</si>
  <si>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</si>
  <si>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</si>
  <si>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</si>
  <si>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</si>
  <si>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</si>
  <si>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</si>
  <si>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</si>
  <si>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</si>
  <si>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</si>
  <si>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</si>
  <si>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</si>
  <si>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</si>
  <si>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</si>
  <si>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</si>
  <si>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</si>
  <si>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</si>
  <si>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</si>
  <si>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</si>
  <si>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</si>
  <si>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</si>
  <si>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</si>
  <si>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</si>
  <si>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</si>
  <si>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</si>
  <si>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</si>
  <si>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</si>
  <si>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</si>
  <si>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</si>
  <si>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</si>
  <si>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</si>
  <si>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</si>
  <si>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</si>
  <si>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</si>
  <si>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</si>
  <si>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</si>
  <si>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</si>
  <si>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</si>
  <si>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</si>
  <si>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</si>
  <si>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</si>
  <si>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</si>
  <si>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</si>
  <si>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</si>
  <si>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</si>
  <si>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</si>
  <si>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</si>
  <si>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</si>
  <si>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</si>
  <si>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</si>
  <si>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</si>
  <si>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</si>
  <si>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</si>
  <si>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</si>
  <si>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</si>
  <si>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</si>
  <si>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</si>
  <si>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</si>
  <si>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</si>
  <si>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</si>
  <si>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</si>
  <si>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</si>
  <si>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</si>
  <si>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</si>
  <si>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</si>
  <si>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</si>
  <si>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</si>
  <si>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</si>
  <si>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</si>
  <si>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</si>
  <si>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</si>
  <si>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</si>
  <si>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</si>
  <si>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</si>
  <si>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</si>
  <si>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</si>
  <si>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</si>
  <si>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</si>
  <si>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</si>
  <si>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</si>
  <si>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</si>
  <si>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</si>
  <si>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</si>
  <si>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</si>
  <si>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</si>
  <si>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</si>
  <si>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</si>
  <si>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</si>
  <si>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</si>
  <si>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</si>
  <si>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</si>
  <si>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</si>
  <si>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</si>
  <si>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</si>
  <si>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</si>
  <si>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</si>
  <si>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</si>
  <si>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</si>
  <si>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</si>
  <si>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</si>
  <si>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</si>
  <si>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</si>
  <si>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</si>
  <si>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</si>
  <si>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</si>
  <si>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</si>
  <si>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</si>
  <si>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</si>
  <si>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</si>
  <si>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</si>
  <si>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</si>
  <si>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</si>
  <si>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</si>
  <si>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</si>
  <si>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</si>
  <si>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</si>
  <si>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</si>
  <si>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</si>
  <si>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</si>
  <si>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</si>
  <si>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</si>
  <si>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</si>
  <si>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</si>
  <si>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</si>
  <si>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</si>
  <si>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</si>
  <si>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</si>
  <si>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</si>
  <si>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</si>
  <si>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</si>
  <si>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</si>
  <si>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</si>
  <si>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</si>
  <si>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</si>
  <si>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</si>
  <si>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</si>
  <si>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</si>
  <si>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</si>
  <si>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</si>
  <si>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</si>
  <si>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</si>
  <si>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</si>
  <si>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</si>
  <si>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</si>
  <si>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</si>
  <si>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</si>
  <si>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</si>
  <si>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</si>
  <si>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</si>
  <si>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</si>
  <si>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</si>
  <si>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</si>
  <si>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</si>
  <si>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</si>
  <si>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</si>
  <si>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</si>
  <si>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</si>
  <si>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</si>
  <si>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</si>
  <si>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</si>
  <si>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</si>
  <si>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</si>
  <si>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</si>
  <si>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</si>
  <si>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</si>
  <si>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</si>
  <si>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</si>
  <si>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</si>
  <si>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</si>
  <si>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</si>
  <si>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</si>
  <si>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</si>
  <si>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</si>
  <si>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</si>
  <si>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</si>
  <si>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</si>
  <si>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</si>
  <si>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</si>
  <si>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</si>
  <si>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</si>
  <si>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</si>
  <si>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</si>
  <si>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</si>
  <si>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</si>
  <si>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</si>
  <si>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</si>
  <si>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</si>
  <si>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</si>
  <si>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</si>
  <si>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</si>
  <si>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</si>
  <si>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</si>
  <si>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</si>
  <si>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</si>
  <si>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</si>
  <si>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</si>
  <si>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</si>
  <si>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</si>
  <si>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</si>
  <si>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</si>
  <si>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</si>
  <si>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</si>
  <si>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</si>
  <si>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</si>
  <si>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</si>
  <si>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</si>
  <si>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</si>
  <si>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</si>
  <si>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</si>
  <si>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</si>
  <si>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</si>
  <si>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</si>
  <si>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</si>
  <si>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</si>
  <si>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</si>
  <si>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</si>
  <si>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</si>
  <si>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</si>
  <si>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</si>
  <si>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</si>
  <si>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</si>
  <si>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</si>
  <si>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</si>
  <si>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</si>
  <si>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</si>
  <si>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</si>
  <si>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</si>
  <si>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</si>
  <si>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</si>
  <si>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</si>
  <si>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</si>
  <si>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</si>
  <si>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</si>
  <si>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</si>
  <si>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</si>
  <si>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</si>
  <si>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OSNOVNA ŠKOLA MATE LOVRAKA</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</si>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</sst>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2005</v>
      </c>
      <c r="B1" s="2" t="s">
        <v>2006</v>
      </c>
      <c r="C1" s="2" t="s">
        <v>2007</v>
      </c>
      <c r="D1" s="2" t="s">
        <v>2008</v>
      </c>
      <c r="E1" s="2" t="s">
        <v>2009</v>
      </c>
      <c r="F1" s="2" t="s">
        <v>2010</v>
      </c>
      <c r="G1" s="3" t="s">
        <v>2011</v>
      </c>
      <c r="H1" s="3" t="s">
        <v>2012</v>
      </c>
      <c r="I1" s="3" t="s">
        <v>2013</v>
      </c>
      <c r="J1" s="4" t="s">
        <v>2014</v>
      </c>
      <c r="K1" s="5" t="s">
        <v>2015</v>
      </c>
      <c r="L1" s="5" t="s">
        <v>2016</v>
      </c>
      <c r="M1" s="5"/>
      <c r="N1" s="5"/>
      <c r="O1" s="5"/>
      <c r="P1" s="5"/>
      <c r="Q1" s="5"/>
      <c r="R1" s="5"/>
      <c r="S1" s="5"/>
      <c r="T1" s="5"/>
      <c r="U1" s="5"/>
      <c r="V1" s="5"/>
      <c r="W1" s="5"/>
      <c r="X1" s="5"/>
      <c r="Y1" s="5"/>
      <c r="Z1" s="5"/>
    </row>
    <row r="2" spans="1:26" ht="12.75" customHeight="1" x14ac:dyDescent="0.25">
      <c r="A2" s="6">
        <v>151</v>
      </c>
      <c r="B2" s="7">
        <v>1</v>
      </c>
      <c r="C2" s="7">
        <f>'PR-RAS'!D6</f>
        <v>1850781.7899999996</v>
      </c>
      <c r="D2" s="7">
        <f>'PR-RAS'!E6</f>
        <v>1937408.4499999997</v>
      </c>
      <c r="E2" s="7">
        <v>0</v>
      </c>
      <c r="F2" s="7">
        <v>0</v>
      </c>
      <c r="G2" s="8">
        <f t="shared" ref="G2:G274" si="0">(B2/1000)*(C2*1+D2*2)</f>
        <v>5725.5986899999998</v>
      </c>
      <c r="H2" s="8">
        <f t="shared" ref="H2:H274" si="1">ABS(C2-ROUND(C2,0))+ABS(D2-ROUND(D2,0))</f>
        <v>0.66000000014901161</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1466709.3699999999</v>
      </c>
      <c r="D45" s="2">
        <f>'PR-RAS'!E49</f>
        <v>1532389.0299999998</v>
      </c>
      <c r="E45" s="2">
        <v>0</v>
      </c>
      <c r="F45" s="2">
        <v>0</v>
      </c>
      <c r="G45" s="3">
        <f t="shared" si="0"/>
        <v>199385.44691999999</v>
      </c>
      <c r="H45" s="3">
        <f t="shared" si="1"/>
        <v>0.3999999996740371</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1413289.43</v>
      </c>
      <c r="D64" s="2">
        <f>'PR-RAS'!E68</f>
        <v>1482142.88</v>
      </c>
      <c r="E64" s="2">
        <v>0</v>
      </c>
      <c r="F64" s="2">
        <v>0</v>
      </c>
      <c r="G64" s="3">
        <f t="shared" si="0"/>
        <v>275787.23696999997</v>
      </c>
      <c r="H64" s="3">
        <f t="shared" si="1"/>
        <v>0.55000000004656613</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1413289.43</v>
      </c>
      <c r="D65" s="2">
        <f>'PR-RAS'!E69</f>
        <v>1482142.88</v>
      </c>
      <c r="E65" s="2">
        <v>0</v>
      </c>
      <c r="F65" s="2">
        <v>0</v>
      </c>
      <c r="G65" s="3">
        <f t="shared" si="0"/>
        <v>280164.81215999997</v>
      </c>
      <c r="H65" s="3">
        <f t="shared" si="1"/>
        <v>0.55000000004656613</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53419.94</v>
      </c>
      <c r="D73" s="2">
        <f>'PR-RAS'!E77</f>
        <v>50246.15</v>
      </c>
      <c r="E73" s="2">
        <v>0</v>
      </c>
      <c r="F73" s="2">
        <v>0</v>
      </c>
      <c r="G73" s="3">
        <f t="shared" si="0"/>
        <v>11081.681279999999</v>
      </c>
      <c r="H73" s="3">
        <f t="shared" si="1"/>
        <v>0.20999999999912689</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53419.94</v>
      </c>
      <c r="D76" s="2">
        <f>'PR-RAS'!E80</f>
        <v>50246.15</v>
      </c>
      <c r="E76" s="2">
        <v>0</v>
      </c>
      <c r="F76" s="2">
        <v>0</v>
      </c>
      <c r="G76" s="3">
        <f t="shared" si="0"/>
        <v>11543.418</v>
      </c>
      <c r="H76" s="3">
        <f t="shared" si="1"/>
        <v>0.20999999999912689</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38261.410000000003</v>
      </c>
      <c r="D102" s="2">
        <f>'PR-RAS'!E106</f>
        <v>35228.959999999999</v>
      </c>
      <c r="E102" s="2">
        <v>0</v>
      </c>
      <c r="F102" s="2">
        <v>0</v>
      </c>
      <c r="G102" s="3">
        <f t="shared" si="0"/>
        <v>10980.652330000001</v>
      </c>
      <c r="H102" s="3">
        <f t="shared" si="1"/>
        <v>0.45000000000436557</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38261.410000000003</v>
      </c>
      <c r="D108" s="2">
        <f>'PR-RAS'!E112</f>
        <v>35228.959999999999</v>
      </c>
      <c r="E108" s="2">
        <v>0</v>
      </c>
      <c r="F108" s="2">
        <v>0</v>
      </c>
      <c r="G108" s="3">
        <f t="shared" si="0"/>
        <v>11632.96831</v>
      </c>
      <c r="H108" s="3">
        <f t="shared" si="1"/>
        <v>0.45000000000436557</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38261.410000000003</v>
      </c>
      <c r="D113" s="2">
        <f>'PR-RAS'!E117</f>
        <v>35228.959999999999</v>
      </c>
      <c r="E113" s="2">
        <v>0</v>
      </c>
      <c r="F113" s="2">
        <v>0</v>
      </c>
      <c r="G113" s="3">
        <f t="shared" si="0"/>
        <v>12176.56496</v>
      </c>
      <c r="H113" s="3">
        <f t="shared" si="1"/>
        <v>0.45000000000436557</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12537.150000000001</v>
      </c>
      <c r="D121" s="2">
        <f>'PR-RAS'!E125</f>
        <v>18184.989999999998</v>
      </c>
      <c r="E121" s="2">
        <v>0</v>
      </c>
      <c r="F121" s="2">
        <v>0</v>
      </c>
      <c r="G121" s="3">
        <f t="shared" si="0"/>
        <v>5868.8555999999999</v>
      </c>
      <c r="H121" s="3">
        <f t="shared" si="1"/>
        <v>0.16000000000349246</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10229.200000000001</v>
      </c>
      <c r="D122" s="2">
        <f>'PR-RAS'!E126</f>
        <v>11171.65</v>
      </c>
      <c r="E122" s="2">
        <v>0</v>
      </c>
      <c r="F122" s="2">
        <v>0</v>
      </c>
      <c r="G122" s="3">
        <f t="shared" si="0"/>
        <v>3941.2725</v>
      </c>
      <c r="H122" s="3">
        <f t="shared" si="1"/>
        <v>0.55000000000109139</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10229.200000000001</v>
      </c>
      <c r="D124" s="2">
        <f>'PR-RAS'!E128</f>
        <v>11171.65</v>
      </c>
      <c r="E124" s="2">
        <v>0</v>
      </c>
      <c r="F124" s="2">
        <v>0</v>
      </c>
      <c r="G124" s="3">
        <f t="shared" si="0"/>
        <v>4006.4175</v>
      </c>
      <c r="H124" s="3">
        <f t="shared" si="1"/>
        <v>0.55000000000109139</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2307.9499999999998</v>
      </c>
      <c r="D125" s="2">
        <f>'PR-RAS'!E129</f>
        <v>7013.34</v>
      </c>
      <c r="E125" s="2">
        <v>0</v>
      </c>
      <c r="F125" s="2">
        <v>0</v>
      </c>
      <c r="G125" s="3">
        <f t="shared" si="0"/>
        <v>2025.4941200000001</v>
      </c>
      <c r="H125" s="3">
        <f t="shared" si="1"/>
        <v>0.39000000000032742</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7013.34</v>
      </c>
      <c r="E126" s="2">
        <v>0</v>
      </c>
      <c r="F126" s="2">
        <v>0</v>
      </c>
      <c r="G126" s="3">
        <f t="shared" si="0"/>
        <v>1753.335</v>
      </c>
      <c r="H126" s="3">
        <f t="shared" si="1"/>
        <v>0.34000000000014552</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2307.9499999999998</v>
      </c>
      <c r="D127" s="2">
        <f>'PR-RAS'!E131</f>
        <v>0</v>
      </c>
      <c r="E127" s="2">
        <v>0</v>
      </c>
      <c r="F127" s="2">
        <v>0</v>
      </c>
      <c r="G127" s="3">
        <f t="shared" si="0"/>
        <v>290.80169999999998</v>
      </c>
      <c r="H127" s="3">
        <f t="shared" si="1"/>
        <v>5.0000000000181899E-2</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331273.86</v>
      </c>
      <c r="D130" s="2">
        <f>'PR-RAS'!E134</f>
        <v>351605.47000000003</v>
      </c>
      <c r="E130" s="2">
        <v>0</v>
      </c>
      <c r="F130" s="2">
        <v>0</v>
      </c>
      <c r="G130" s="3">
        <f t="shared" si="0"/>
        <v>133448.5392</v>
      </c>
      <c r="H130" s="3">
        <f t="shared" si="1"/>
        <v>0.61000000004423782</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331273.86</v>
      </c>
      <c r="D131" s="2">
        <f>'PR-RAS'!E135</f>
        <v>351605.47000000003</v>
      </c>
      <c r="E131" s="2">
        <v>0</v>
      </c>
      <c r="F131" s="2">
        <v>0</v>
      </c>
      <c r="G131" s="3">
        <f t="shared" si="0"/>
        <v>134483.024</v>
      </c>
      <c r="H131" s="3">
        <f t="shared" si="1"/>
        <v>0.61000000004423782</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329783.86</v>
      </c>
      <c r="D132" s="2">
        <f>'PR-RAS'!E136</f>
        <v>340231.09</v>
      </c>
      <c r="E132" s="2">
        <v>0</v>
      </c>
      <c r="F132" s="2">
        <v>0</v>
      </c>
      <c r="G132" s="3">
        <f t="shared" si="0"/>
        <v>132342.23124000002</v>
      </c>
      <c r="H132" s="3">
        <f t="shared" si="1"/>
        <v>0.23000000003958121</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1490</v>
      </c>
      <c r="D133" s="2">
        <f>'PR-RAS'!E137</f>
        <v>11374.38</v>
      </c>
      <c r="E133" s="2">
        <v>0</v>
      </c>
      <c r="F133" s="2">
        <v>0</v>
      </c>
      <c r="G133" s="3">
        <f t="shared" si="0"/>
        <v>3199.5163199999997</v>
      </c>
      <c r="H133" s="3">
        <f t="shared" si="1"/>
        <v>0.37999999999919964</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2000</v>
      </c>
      <c r="D136" s="2">
        <f>'PR-RAS'!E140</f>
        <v>0</v>
      </c>
      <c r="E136" s="2">
        <v>0</v>
      </c>
      <c r="F136" s="2">
        <v>0</v>
      </c>
      <c r="G136" s="3">
        <f t="shared" si="0"/>
        <v>270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2000</v>
      </c>
      <c r="D147" s="2">
        <f>'PR-RAS'!E151</f>
        <v>0</v>
      </c>
      <c r="E147" s="2">
        <v>0</v>
      </c>
      <c r="F147" s="2">
        <v>0</v>
      </c>
      <c r="G147" s="3">
        <f t="shared" si="0"/>
        <v>292</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2129756.2699999996</v>
      </c>
      <c r="D148" s="2">
        <f>'PR-RAS'!E152</f>
        <v>1973456.2200000002</v>
      </c>
      <c r="E148" s="2">
        <v>0</v>
      </c>
      <c r="F148" s="2">
        <v>0</v>
      </c>
      <c r="G148" s="3">
        <f t="shared" si="0"/>
        <v>893270.30036999995</v>
      </c>
      <c r="H148" s="3">
        <f t="shared" si="1"/>
        <v>0.48999999975785613</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1819963.53</v>
      </c>
      <c r="D149" s="2">
        <f>'PR-RAS'!E153</f>
        <v>1718918.3900000001</v>
      </c>
      <c r="E149" s="2">
        <v>0</v>
      </c>
      <c r="F149" s="2">
        <v>0</v>
      </c>
      <c r="G149" s="3">
        <f t="shared" si="0"/>
        <v>778154.44588000001</v>
      </c>
      <c r="H149" s="3">
        <f t="shared" si="1"/>
        <v>0.86000000010244548</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1515205.56</v>
      </c>
      <c r="D150" s="2">
        <f>'PR-RAS'!E154</f>
        <v>1423173.11</v>
      </c>
      <c r="E150" s="2">
        <v>0</v>
      </c>
      <c r="F150" s="2">
        <v>0</v>
      </c>
      <c r="G150" s="3">
        <f t="shared" si="0"/>
        <v>649871.21522000001</v>
      </c>
      <c r="H150" s="3">
        <f t="shared" si="1"/>
        <v>0.55000000004656613</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1493320.68</v>
      </c>
      <c r="D151" s="2">
        <f>'PR-RAS'!E155</f>
        <v>1397078.7</v>
      </c>
      <c r="E151" s="2">
        <v>0</v>
      </c>
      <c r="F151" s="2">
        <v>0</v>
      </c>
      <c r="G151" s="3">
        <f t="shared" si="0"/>
        <v>643121.71199999994</v>
      </c>
      <c r="H151" s="3">
        <f t="shared" si="1"/>
        <v>0.62000000011175871</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4314.1000000000004</v>
      </c>
      <c r="D153" s="2">
        <f>'PR-RAS'!E157</f>
        <v>11542.36</v>
      </c>
      <c r="E153" s="2">
        <v>0</v>
      </c>
      <c r="F153" s="2">
        <v>0</v>
      </c>
      <c r="G153" s="3">
        <f t="shared" si="0"/>
        <v>4164.6206400000001</v>
      </c>
      <c r="H153" s="3">
        <f t="shared" si="1"/>
        <v>0.46000000000094587</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17570.78</v>
      </c>
      <c r="D154" s="2">
        <f>'PR-RAS'!E158</f>
        <v>14552.05</v>
      </c>
      <c r="E154" s="2">
        <v>0</v>
      </c>
      <c r="F154" s="2">
        <v>0</v>
      </c>
      <c r="G154" s="3">
        <f t="shared" si="0"/>
        <v>7141.2566399999996</v>
      </c>
      <c r="H154" s="3">
        <f t="shared" si="1"/>
        <v>0.27000000000043656</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54740.74</v>
      </c>
      <c r="D155" s="2">
        <f>'PR-RAS'!E159</f>
        <v>56575.1</v>
      </c>
      <c r="E155" s="2">
        <v>0</v>
      </c>
      <c r="F155" s="2">
        <v>0</v>
      </c>
      <c r="G155" s="3">
        <f t="shared" si="0"/>
        <v>25855.204760000001</v>
      </c>
      <c r="H155" s="3">
        <f t="shared" si="1"/>
        <v>0.36000000000058208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250017.23</v>
      </c>
      <c r="D156" s="2">
        <f>'PR-RAS'!E160</f>
        <v>239170.18</v>
      </c>
      <c r="E156" s="2">
        <v>0</v>
      </c>
      <c r="F156" s="2">
        <v>0</v>
      </c>
      <c r="G156" s="3">
        <f t="shared" si="0"/>
        <v>112895.42645</v>
      </c>
      <c r="H156" s="3">
        <f t="shared" si="1"/>
        <v>0.41000000000349246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250011.97</v>
      </c>
      <c r="D158" s="2">
        <f>'PR-RAS'!E162</f>
        <v>239170.18</v>
      </c>
      <c r="E158" s="2">
        <v>0</v>
      </c>
      <c r="F158" s="2">
        <v>0</v>
      </c>
      <c r="G158" s="3">
        <f t="shared" si="0"/>
        <v>114351.31581</v>
      </c>
      <c r="H158" s="3">
        <f t="shared" si="1"/>
        <v>0.20999999999185093</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5.26</v>
      </c>
      <c r="D159" s="2">
        <f>'PR-RAS'!E163</f>
        <v>0</v>
      </c>
      <c r="E159" s="2">
        <v>0</v>
      </c>
      <c r="F159" s="2">
        <v>0</v>
      </c>
      <c r="G159" s="3">
        <f t="shared" si="0"/>
        <v>0.83107999999999993</v>
      </c>
      <c r="H159" s="3">
        <f t="shared" si="1"/>
        <v>0.25999999999999979</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296187.51999999996</v>
      </c>
      <c r="D160" s="2">
        <f>'PR-RAS'!E164</f>
        <v>239488.19999999998</v>
      </c>
      <c r="E160" s="2">
        <v>0</v>
      </c>
      <c r="F160" s="2">
        <v>0</v>
      </c>
      <c r="G160" s="3">
        <f t="shared" si="0"/>
        <v>123251.06327999999</v>
      </c>
      <c r="H160" s="3">
        <f t="shared" si="1"/>
        <v>0.68000000002211891</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30171.94</v>
      </c>
      <c r="D161" s="2">
        <f>'PR-RAS'!E165</f>
        <v>27968.87</v>
      </c>
      <c r="E161" s="2">
        <v>0</v>
      </c>
      <c r="F161" s="2">
        <v>0</v>
      </c>
      <c r="G161" s="3">
        <f t="shared" si="0"/>
        <v>13777.548799999999</v>
      </c>
      <c r="H161" s="3">
        <f t="shared" si="1"/>
        <v>0.19000000000232831</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4309</v>
      </c>
      <c r="D162" s="2">
        <f>'PR-RAS'!E166</f>
        <v>5002.87</v>
      </c>
      <c r="E162" s="2">
        <v>0</v>
      </c>
      <c r="F162" s="2">
        <v>0</v>
      </c>
      <c r="G162" s="3">
        <f t="shared" si="0"/>
        <v>2304.6731399999999</v>
      </c>
      <c r="H162" s="3">
        <f t="shared" si="1"/>
        <v>0.13000000000010914</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25237.439999999999</v>
      </c>
      <c r="D163" s="2">
        <f>'PR-RAS'!E167</f>
        <v>22478.25</v>
      </c>
      <c r="E163" s="2">
        <v>0</v>
      </c>
      <c r="F163" s="2">
        <v>0</v>
      </c>
      <c r="G163" s="3">
        <f t="shared" si="0"/>
        <v>11371.41828</v>
      </c>
      <c r="H163" s="3">
        <f t="shared" si="1"/>
        <v>0.68999999999869033</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625.5</v>
      </c>
      <c r="D164" s="2">
        <f>'PR-RAS'!E168</f>
        <v>487.75</v>
      </c>
      <c r="E164" s="2">
        <v>0</v>
      </c>
      <c r="F164" s="2">
        <v>0</v>
      </c>
      <c r="G164" s="3">
        <f t="shared" si="0"/>
        <v>260.96300000000002</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203009.77</v>
      </c>
      <c r="D166" s="2">
        <f>'PR-RAS'!E170</f>
        <v>137048.94999999998</v>
      </c>
      <c r="E166" s="2">
        <v>0</v>
      </c>
      <c r="F166" s="2">
        <v>0</v>
      </c>
      <c r="G166" s="3">
        <f t="shared" si="0"/>
        <v>78722.765549999996</v>
      </c>
      <c r="H166" s="3">
        <f t="shared" si="1"/>
        <v>0.28000000002793968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10693.18</v>
      </c>
      <c r="D167" s="2">
        <f>'PR-RAS'!E171</f>
        <v>7862.56</v>
      </c>
      <c r="E167" s="2">
        <v>0</v>
      </c>
      <c r="F167" s="2">
        <v>0</v>
      </c>
      <c r="G167" s="3">
        <f t="shared" si="0"/>
        <v>4385.4378000000006</v>
      </c>
      <c r="H167" s="3">
        <f t="shared" si="1"/>
        <v>0.61999999999989086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149249.46</v>
      </c>
      <c r="D168" s="2">
        <f>'PR-RAS'!E172</f>
        <v>77987.539999999994</v>
      </c>
      <c r="E168" s="2">
        <v>0</v>
      </c>
      <c r="F168" s="2">
        <v>0</v>
      </c>
      <c r="G168" s="3">
        <f t="shared" si="0"/>
        <v>50972.498180000002</v>
      </c>
      <c r="H168" s="3">
        <f t="shared" si="1"/>
        <v>0.91999999999825377</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40155.49</v>
      </c>
      <c r="D169" s="2">
        <f>'PR-RAS'!E173</f>
        <v>43257.919999999998</v>
      </c>
      <c r="E169" s="2">
        <v>0</v>
      </c>
      <c r="F169" s="2">
        <v>0</v>
      </c>
      <c r="G169" s="3">
        <f t="shared" si="0"/>
        <v>21280.783439999999</v>
      </c>
      <c r="H169" s="3">
        <f t="shared" si="1"/>
        <v>0.56999999999970896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1974.25</v>
      </c>
      <c r="D170" s="2">
        <f>'PR-RAS'!E174</f>
        <v>6291.31</v>
      </c>
      <c r="E170" s="2">
        <v>0</v>
      </c>
      <c r="F170" s="2">
        <v>0</v>
      </c>
      <c r="G170" s="3">
        <f t="shared" si="0"/>
        <v>2460.1110300000005</v>
      </c>
      <c r="H170" s="3">
        <f t="shared" si="1"/>
        <v>0.56000000000040018</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698.89</v>
      </c>
      <c r="D171" s="2">
        <f>'PR-RAS'!E175</f>
        <v>1599.63</v>
      </c>
      <c r="E171" s="2">
        <v>0</v>
      </c>
      <c r="F171" s="2">
        <v>0</v>
      </c>
      <c r="G171" s="3">
        <f t="shared" si="0"/>
        <v>662.68550000000005</v>
      </c>
      <c r="H171" s="3">
        <f t="shared" si="1"/>
        <v>0.4799999999999045</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238.5</v>
      </c>
      <c r="D173" s="2">
        <f>'PR-RAS'!E177</f>
        <v>49.99</v>
      </c>
      <c r="E173" s="2">
        <v>0</v>
      </c>
      <c r="F173" s="2">
        <v>0</v>
      </c>
      <c r="G173" s="3">
        <f t="shared" si="0"/>
        <v>58.218559999999997</v>
      </c>
      <c r="H173" s="3">
        <f t="shared" si="1"/>
        <v>0.50999999999999801</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55307.45</v>
      </c>
      <c r="D174" s="2">
        <f>'PR-RAS'!E178</f>
        <v>65133.599999999999</v>
      </c>
      <c r="E174" s="2">
        <v>0</v>
      </c>
      <c r="F174" s="2">
        <v>0</v>
      </c>
      <c r="G174" s="3">
        <f t="shared" si="0"/>
        <v>32104.414449999997</v>
      </c>
      <c r="H174" s="3">
        <f t="shared" si="1"/>
        <v>0.84999999999854481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12485.08</v>
      </c>
      <c r="D175" s="2">
        <f>'PR-RAS'!E179</f>
        <v>8909.16</v>
      </c>
      <c r="E175" s="2">
        <v>0</v>
      </c>
      <c r="F175" s="2">
        <v>0</v>
      </c>
      <c r="G175" s="3">
        <f t="shared" si="0"/>
        <v>5272.7915999999996</v>
      </c>
      <c r="H175" s="3">
        <f t="shared" si="1"/>
        <v>0.23999999999978172</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9943.09</v>
      </c>
      <c r="D176" s="2">
        <f>'PR-RAS'!E180</f>
        <v>19864.3</v>
      </c>
      <c r="E176" s="2">
        <v>0</v>
      </c>
      <c r="F176" s="2">
        <v>0</v>
      </c>
      <c r="G176" s="3">
        <f t="shared" si="0"/>
        <v>8692.5457499999993</v>
      </c>
      <c r="H176" s="3">
        <f t="shared" si="1"/>
        <v>0.38999999999941792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912.5</v>
      </c>
      <c r="D177" s="2">
        <f>'PR-RAS'!E181</f>
        <v>0</v>
      </c>
      <c r="E177" s="2">
        <v>0</v>
      </c>
      <c r="F177" s="2">
        <v>0</v>
      </c>
      <c r="G177" s="3">
        <f t="shared" si="0"/>
        <v>160.6</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7195.7</v>
      </c>
      <c r="D178" s="2">
        <f>'PR-RAS'!E182</f>
        <v>10602.8</v>
      </c>
      <c r="E178" s="2">
        <v>0</v>
      </c>
      <c r="F178" s="2">
        <v>0</v>
      </c>
      <c r="G178" s="3">
        <f t="shared" si="0"/>
        <v>5027.0300999999999</v>
      </c>
      <c r="H178" s="3">
        <f t="shared" si="1"/>
        <v>0.50000000000090949</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1506.7</v>
      </c>
      <c r="D179" s="2">
        <f>'PR-RAS'!E183</f>
        <v>1569.48</v>
      </c>
      <c r="E179" s="2">
        <v>0</v>
      </c>
      <c r="F179" s="2">
        <v>0</v>
      </c>
      <c r="G179" s="3">
        <f t="shared" si="0"/>
        <v>826.92747999999995</v>
      </c>
      <c r="H179" s="3">
        <f t="shared" si="1"/>
        <v>0.77999999999997272</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429.34</v>
      </c>
      <c r="D180" s="2">
        <f>'PR-RAS'!E184</f>
        <v>3834.6</v>
      </c>
      <c r="E180" s="2">
        <v>0</v>
      </c>
      <c r="F180" s="2">
        <v>0</v>
      </c>
      <c r="G180" s="3">
        <f t="shared" si="0"/>
        <v>1449.6386599999998</v>
      </c>
      <c r="H180" s="3">
        <f t="shared" si="1"/>
        <v>0.74000000000006594</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2131.5500000000002</v>
      </c>
      <c r="D181" s="2">
        <f>'PR-RAS'!E185</f>
        <v>17748.21</v>
      </c>
      <c r="E181" s="2">
        <v>0</v>
      </c>
      <c r="F181" s="2">
        <v>0</v>
      </c>
      <c r="G181" s="3">
        <f t="shared" si="0"/>
        <v>6773.0346</v>
      </c>
      <c r="H181" s="3">
        <f t="shared" si="1"/>
        <v>0.65999999999894499</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1556.73</v>
      </c>
      <c r="D182" s="2">
        <f>'PR-RAS'!E186</f>
        <v>1695.26</v>
      </c>
      <c r="E182" s="2">
        <v>0</v>
      </c>
      <c r="F182" s="2">
        <v>0</v>
      </c>
      <c r="G182" s="3">
        <f t="shared" si="0"/>
        <v>895.45224999999994</v>
      </c>
      <c r="H182" s="3">
        <f t="shared" si="1"/>
        <v>0.52999999999997272</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19146.759999999998</v>
      </c>
      <c r="D183" s="2">
        <f>'PR-RAS'!E187</f>
        <v>909.79</v>
      </c>
      <c r="E183" s="2">
        <v>0</v>
      </c>
      <c r="F183" s="2">
        <v>0</v>
      </c>
      <c r="G183" s="3">
        <f t="shared" si="0"/>
        <v>3815.8738799999992</v>
      </c>
      <c r="H183" s="3">
        <f t="shared" si="1"/>
        <v>0.45000000000163709</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7698.3600000000006</v>
      </c>
      <c r="D190" s="2">
        <f>'PR-RAS'!E194</f>
        <v>9336.7799999999988</v>
      </c>
      <c r="E190" s="2">
        <v>0</v>
      </c>
      <c r="F190" s="2">
        <v>0</v>
      </c>
      <c r="G190" s="3">
        <f t="shared" si="0"/>
        <v>4984.29288</v>
      </c>
      <c r="H190" s="3">
        <f t="shared" si="1"/>
        <v>0.58000000000174623</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1587.61</v>
      </c>
      <c r="D191" s="2">
        <f>'PR-RAS'!E195</f>
        <v>3050.52</v>
      </c>
      <c r="E191" s="2">
        <v>0</v>
      </c>
      <c r="F191" s="2">
        <v>0</v>
      </c>
      <c r="G191" s="3">
        <f t="shared" si="0"/>
        <v>1460.8434999999999</v>
      </c>
      <c r="H191" s="3">
        <f t="shared" si="1"/>
        <v>0.87000000000011823</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1363.76</v>
      </c>
      <c r="E192" s="2">
        <v>0</v>
      </c>
      <c r="F192" s="2">
        <v>0</v>
      </c>
      <c r="G192" s="3">
        <f t="shared" si="0"/>
        <v>520.95632000000001</v>
      </c>
      <c r="H192" s="3">
        <f t="shared" si="1"/>
        <v>0.24000000000000909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43.49</v>
      </c>
      <c r="D193" s="2">
        <f>'PR-RAS'!E197</f>
        <v>150</v>
      </c>
      <c r="E193" s="2">
        <v>0</v>
      </c>
      <c r="F193" s="2">
        <v>0</v>
      </c>
      <c r="G193" s="3">
        <f t="shared" si="0"/>
        <v>65.95008</v>
      </c>
      <c r="H193" s="3">
        <f t="shared" si="1"/>
        <v>0.49000000000000199</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215</v>
      </c>
      <c r="D194" s="2">
        <f>'PR-RAS'!E198</f>
        <v>555</v>
      </c>
      <c r="E194" s="2">
        <v>0</v>
      </c>
      <c r="F194" s="2">
        <v>0</v>
      </c>
      <c r="G194" s="3">
        <f t="shared" si="0"/>
        <v>255.72499999999999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3918</v>
      </c>
      <c r="D195" s="2">
        <f>'PR-RAS'!E199</f>
        <v>3780</v>
      </c>
      <c r="E195" s="2">
        <v>0</v>
      </c>
      <c r="F195" s="2">
        <v>0</v>
      </c>
      <c r="G195" s="3">
        <f t="shared" si="0"/>
        <v>2226.732</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625.24</v>
      </c>
      <c r="D196" s="2">
        <f>'PR-RAS'!E200</f>
        <v>0</v>
      </c>
      <c r="E196" s="2">
        <v>0</v>
      </c>
      <c r="F196" s="2">
        <v>0</v>
      </c>
      <c r="G196" s="3">
        <f t="shared" si="0"/>
        <v>121.9218</v>
      </c>
      <c r="H196" s="3">
        <f t="shared" si="1"/>
        <v>0.24000000000000909</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1309.02</v>
      </c>
      <c r="D197" s="2">
        <f>'PR-RAS'!E201</f>
        <v>437.5</v>
      </c>
      <c r="E197" s="2">
        <v>0</v>
      </c>
      <c r="F197" s="2">
        <v>0</v>
      </c>
      <c r="G197" s="3">
        <f t="shared" si="0"/>
        <v>428.06792000000002</v>
      </c>
      <c r="H197" s="3">
        <f t="shared" si="1"/>
        <v>0.51999999999998181</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1830.65</v>
      </c>
      <c r="D198" s="2">
        <f>'PR-RAS'!E202</f>
        <v>6102.1200000000008</v>
      </c>
      <c r="E198" s="2">
        <v>0</v>
      </c>
      <c r="F198" s="2">
        <v>0</v>
      </c>
      <c r="G198" s="3">
        <f t="shared" si="0"/>
        <v>2764.8733300000004</v>
      </c>
      <c r="H198" s="3">
        <f t="shared" si="1"/>
        <v>0.47000000000070941</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1830.65</v>
      </c>
      <c r="D212" s="2">
        <f>'PR-RAS'!E216</f>
        <v>6102.1200000000008</v>
      </c>
      <c r="E212" s="2">
        <v>0</v>
      </c>
      <c r="F212" s="2">
        <v>0</v>
      </c>
      <c r="G212" s="3">
        <f t="shared" si="0"/>
        <v>2961.3617900000004</v>
      </c>
      <c r="H212" s="3">
        <f t="shared" si="1"/>
        <v>0.47000000000070941</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1121.33</v>
      </c>
      <c r="D213" s="2">
        <f>'PR-RAS'!E217</f>
        <v>2264.69</v>
      </c>
      <c r="E213" s="2">
        <v>0</v>
      </c>
      <c r="F213" s="2">
        <v>0</v>
      </c>
      <c r="G213" s="3">
        <f t="shared" si="0"/>
        <v>1197.9505199999999</v>
      </c>
      <c r="H213" s="3">
        <f t="shared" si="1"/>
        <v>0.63999999999987267</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170.32</v>
      </c>
      <c r="E214" s="2">
        <v>0</v>
      </c>
      <c r="F214" s="2">
        <v>0</v>
      </c>
      <c r="G214" s="3">
        <f t="shared" si="0"/>
        <v>72.556319999999999</v>
      </c>
      <c r="H214" s="3">
        <f t="shared" si="1"/>
        <v>0.31999999999999318</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709.32</v>
      </c>
      <c r="D215" s="2">
        <f>'PR-RAS'!E219</f>
        <v>0</v>
      </c>
      <c r="E215" s="2">
        <v>0</v>
      </c>
      <c r="F215" s="2">
        <v>0</v>
      </c>
      <c r="G215" s="3">
        <f t="shared" si="0"/>
        <v>151.79448000000002</v>
      </c>
      <c r="H215" s="3">
        <f t="shared" si="1"/>
        <v>0.32000000000005002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3667.11</v>
      </c>
      <c r="E216" s="2">
        <v>0</v>
      </c>
      <c r="F216" s="2">
        <v>0</v>
      </c>
      <c r="G216" s="3">
        <f t="shared" si="0"/>
        <v>1576.8573000000001</v>
      </c>
      <c r="H216" s="3">
        <f t="shared" si="1"/>
        <v>0.11000000000012733</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9458.23</v>
      </c>
      <c r="D258" s="2">
        <f>'PR-RAS'!E262</f>
        <v>8947.51</v>
      </c>
      <c r="E258" s="2">
        <v>0</v>
      </c>
      <c r="F258" s="2">
        <v>0</v>
      </c>
      <c r="G258" s="3">
        <f t="shared" si="0"/>
        <v>7029.7852499999999</v>
      </c>
      <c r="H258" s="3">
        <f t="shared" si="1"/>
        <v>0.71999999999934516</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9458.23</v>
      </c>
      <c r="D265" s="2">
        <f>'PR-RAS'!E269</f>
        <v>8947.51</v>
      </c>
      <c r="E265" s="2">
        <v>0</v>
      </c>
      <c r="F265" s="2">
        <v>0</v>
      </c>
      <c r="G265" s="3">
        <f t="shared" si="0"/>
        <v>7221.2580000000007</v>
      </c>
      <c r="H265" s="3">
        <f t="shared" si="1"/>
        <v>0.71999999999934516</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480</v>
      </c>
      <c r="D266" s="2">
        <f>'PR-RAS'!E270</f>
        <v>0</v>
      </c>
      <c r="E266" s="2">
        <v>0</v>
      </c>
      <c r="F266" s="2">
        <v>0</v>
      </c>
      <c r="G266" s="3">
        <f t="shared" si="0"/>
        <v>127.2</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8978.23</v>
      </c>
      <c r="D267" s="2">
        <f>'PR-RAS'!E271</f>
        <v>8947.51</v>
      </c>
      <c r="E267" s="2">
        <v>0</v>
      </c>
      <c r="F267" s="2">
        <v>0</v>
      </c>
      <c r="G267" s="3">
        <f t="shared" si="0"/>
        <v>7148.2845000000007</v>
      </c>
      <c r="H267" s="3">
        <f t="shared" si="1"/>
        <v>0.71999999999934516</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2316.34</v>
      </c>
      <c r="D269" s="2">
        <f>'PR-RAS'!E273</f>
        <v>0</v>
      </c>
      <c r="E269" s="2">
        <v>0</v>
      </c>
      <c r="F269" s="2">
        <v>0</v>
      </c>
      <c r="G269" s="3">
        <f t="shared" si="0"/>
        <v>620.77912000000003</v>
      </c>
      <c r="H269" s="3">
        <f t="shared" si="1"/>
        <v>0.34000000000014552</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2316.34</v>
      </c>
      <c r="D270" s="2">
        <f>'PR-RAS'!E274</f>
        <v>0</v>
      </c>
      <c r="E270" s="2">
        <v>0</v>
      </c>
      <c r="F270" s="2">
        <v>0</v>
      </c>
      <c r="G270" s="3">
        <f t="shared" si="0"/>
        <v>623.09546000000012</v>
      </c>
      <c r="H270" s="3">
        <f t="shared" si="1"/>
        <v>0.34000000000014552</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2316.34</v>
      </c>
      <c r="D272" s="2">
        <f>'PR-RAS'!E276</f>
        <v>0</v>
      </c>
      <c r="E272" s="2">
        <v>0</v>
      </c>
      <c r="F272" s="2">
        <v>0</v>
      </c>
      <c r="G272" s="3">
        <f t="shared" si="0"/>
        <v>627.72814000000005</v>
      </c>
      <c r="H272" s="3">
        <f t="shared" si="1"/>
        <v>0.34000000000014552</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2129756.2699999996</v>
      </c>
      <c r="D295" s="2">
        <f>'PR-RAS'!E299</f>
        <v>1973456.2200000002</v>
      </c>
      <c r="E295" s="2">
        <v>0</v>
      </c>
      <c r="F295" s="2">
        <v>0</v>
      </c>
      <c r="G295" s="3">
        <f t="shared" si="12"/>
        <v>1786540.6007399999</v>
      </c>
      <c r="H295" s="3">
        <f t="shared" si="13"/>
        <v>0.48999999975785613</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278974.48</v>
      </c>
      <c r="D297" s="2">
        <f>'PR-RAS'!E301</f>
        <v>36047.770000000484</v>
      </c>
      <c r="E297" s="2">
        <v>0</v>
      </c>
      <c r="F297" s="2">
        <v>0</v>
      </c>
      <c r="G297" s="3">
        <f t="shared" si="12"/>
        <v>103916.72592000027</v>
      </c>
      <c r="H297" s="3">
        <f t="shared" si="13"/>
        <v>0.70999999949708581</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126853.95</v>
      </c>
      <c r="D298" s="2">
        <f>'PR-RAS'!E302</f>
        <v>7598.23</v>
      </c>
      <c r="E298" s="2">
        <v>0</v>
      </c>
      <c r="F298" s="2">
        <v>0</v>
      </c>
      <c r="G298" s="3">
        <f t="shared" si="12"/>
        <v>42188.971769999996</v>
      </c>
      <c r="H298" s="3">
        <f t="shared" si="13"/>
        <v>0.28000000000247383</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211517.56</v>
      </c>
      <c r="D300" s="2">
        <f>'PR-RAS'!E304</f>
        <v>182464.74</v>
      </c>
      <c r="E300" s="2">
        <v>0</v>
      </c>
      <c r="F300" s="2">
        <v>0</v>
      </c>
      <c r="G300" s="3">
        <f t="shared" si="12"/>
        <v>172357.66495999999</v>
      </c>
      <c r="H300" s="3">
        <f t="shared" si="13"/>
        <v>0.70000000001164153</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827.81</v>
      </c>
      <c r="D301" s="2">
        <f>'PR-RAS'!E305</f>
        <v>1038.5999999999999</v>
      </c>
      <c r="E301" s="2">
        <v>0</v>
      </c>
      <c r="F301" s="2">
        <v>0</v>
      </c>
      <c r="G301" s="3">
        <f t="shared" si="12"/>
        <v>871.50299999999993</v>
      </c>
      <c r="H301" s="3">
        <f t="shared" si="13"/>
        <v>0.59000000000014552</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143.69999999999999</v>
      </c>
      <c r="E303" s="2">
        <v>0</v>
      </c>
      <c r="F303" s="2">
        <v>0</v>
      </c>
      <c r="G303" s="3">
        <f t="shared" si="12"/>
        <v>86.794799999999995</v>
      </c>
      <c r="H303" s="3">
        <f t="shared" si="13"/>
        <v>0.30000000000001137</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143.69999999999999</v>
      </c>
      <c r="E316" s="2">
        <v>0</v>
      </c>
      <c r="F316" s="2">
        <v>0</v>
      </c>
      <c r="G316" s="3">
        <f t="shared" si="12"/>
        <v>90.530999999999992</v>
      </c>
      <c r="H316" s="3">
        <f t="shared" si="13"/>
        <v>0.30000000000001137</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143.69999999999999</v>
      </c>
      <c r="E317" s="2">
        <v>0</v>
      </c>
      <c r="F317" s="2">
        <v>0</v>
      </c>
      <c r="G317" s="3">
        <f t="shared" si="12"/>
        <v>90.818399999999997</v>
      </c>
      <c r="H317" s="3">
        <f t="shared" si="13"/>
        <v>0.30000000000001137</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143.69999999999999</v>
      </c>
      <c r="E319" s="2">
        <v>0</v>
      </c>
      <c r="F319" s="2">
        <v>0</v>
      </c>
      <c r="G319" s="3">
        <f t="shared" si="12"/>
        <v>91.393199999999993</v>
      </c>
      <c r="H319" s="3">
        <f t="shared" si="13"/>
        <v>0.30000000000001137</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11415.61</v>
      </c>
      <c r="D355" s="2">
        <f>'PR-RAS'!E360</f>
        <v>9456.9699999999993</v>
      </c>
      <c r="E355" s="2">
        <v>0</v>
      </c>
      <c r="F355" s="2">
        <v>0</v>
      </c>
      <c r="G355" s="3">
        <f t="shared" si="12"/>
        <v>10736.660699999999</v>
      </c>
      <c r="H355" s="3">
        <f t="shared" si="13"/>
        <v>0.42000000000007276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11415.61</v>
      </c>
      <c r="D368" s="2">
        <f>'PR-RAS'!E373</f>
        <v>9456.9699999999993</v>
      </c>
      <c r="E368" s="2">
        <v>0</v>
      </c>
      <c r="F368" s="2">
        <v>0</v>
      </c>
      <c r="G368" s="3">
        <f t="shared" si="12"/>
        <v>11130.94485</v>
      </c>
      <c r="H368" s="3">
        <f t="shared" si="13"/>
        <v>0.42000000000007276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11415.61</v>
      </c>
      <c r="D374" s="2">
        <f>'PR-RAS'!E379</f>
        <v>9406.9699999999993</v>
      </c>
      <c r="E374" s="2">
        <v>0</v>
      </c>
      <c r="F374" s="2">
        <v>0</v>
      </c>
      <c r="G374" s="3">
        <f t="shared" si="12"/>
        <v>11275.622149999999</v>
      </c>
      <c r="H374" s="3">
        <f t="shared" si="13"/>
        <v>0.42000000000007276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3218.66</v>
      </c>
      <c r="D375" s="2">
        <f>'PR-RAS'!E380</f>
        <v>9406.9699999999993</v>
      </c>
      <c r="E375" s="2">
        <v>0</v>
      </c>
      <c r="F375" s="2">
        <v>0</v>
      </c>
      <c r="G375" s="3">
        <f t="shared" si="12"/>
        <v>8240.1923999999999</v>
      </c>
      <c r="H375" s="3">
        <f t="shared" si="13"/>
        <v>0.37000000000080036</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2307.9499999999998</v>
      </c>
      <c r="D376" s="2">
        <f>'PR-RAS'!E381</f>
        <v>0</v>
      </c>
      <c r="E376" s="2">
        <v>0</v>
      </c>
      <c r="F376" s="2">
        <v>0</v>
      </c>
      <c r="G376" s="3">
        <f t="shared" si="12"/>
        <v>865.48124999999993</v>
      </c>
      <c r="H376" s="3">
        <f t="shared" si="13"/>
        <v>5.0000000000181899E-2</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4399</v>
      </c>
      <c r="D377" s="2">
        <f>'PR-RAS'!E382</f>
        <v>0</v>
      </c>
      <c r="E377" s="2">
        <v>0</v>
      </c>
      <c r="F377" s="2">
        <v>0</v>
      </c>
      <c r="G377" s="3">
        <f t="shared" si="12"/>
        <v>1654.0240000000001</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1490</v>
      </c>
      <c r="D381" s="2">
        <f>'PR-RAS'!E386</f>
        <v>0</v>
      </c>
      <c r="E381" s="2">
        <v>0</v>
      </c>
      <c r="F381" s="2">
        <v>0</v>
      </c>
      <c r="G381" s="3">
        <f t="shared" si="12"/>
        <v>566.20000000000005</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50</v>
      </c>
      <c r="E388" s="2">
        <v>0</v>
      </c>
      <c r="F388" s="2">
        <v>0</v>
      </c>
      <c r="G388" s="3">
        <f t="shared" si="12"/>
        <v>38.700000000000003</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50</v>
      </c>
      <c r="E389" s="2">
        <v>0</v>
      </c>
      <c r="F389" s="2">
        <v>0</v>
      </c>
      <c r="G389" s="3">
        <f t="shared" si="12"/>
        <v>38.800000000000004</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11415.61</v>
      </c>
      <c r="D413" s="2">
        <f>'PR-RAS'!E418</f>
        <v>9313.2699999999986</v>
      </c>
      <c r="E413" s="2">
        <v>0</v>
      </c>
      <c r="F413" s="2">
        <v>0</v>
      </c>
      <c r="G413" s="3">
        <f t="shared" si="12"/>
        <v>12377.365799999998</v>
      </c>
      <c r="H413" s="3">
        <f t="shared" si="13"/>
        <v>0.65999999999803549</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56983.86</v>
      </c>
      <c r="D415" s="2">
        <f>'PR-RAS'!E420</f>
        <v>81399.429999999993</v>
      </c>
      <c r="E415" s="2">
        <v>0</v>
      </c>
      <c r="F415" s="2">
        <v>0</v>
      </c>
      <c r="G415" s="3">
        <f t="shared" si="12"/>
        <v>90990.046079999986</v>
      </c>
      <c r="H415" s="3">
        <f t="shared" si="13"/>
        <v>0.569999999992433</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1850781.7899999996</v>
      </c>
      <c r="D417" s="2">
        <f>'PR-RAS'!E422</f>
        <v>1937552.1499999997</v>
      </c>
      <c r="E417" s="2">
        <v>0</v>
      </c>
      <c r="F417" s="2">
        <v>0</v>
      </c>
      <c r="G417" s="3">
        <f t="shared" si="12"/>
        <v>2381968.6134399995</v>
      </c>
      <c r="H417" s="3">
        <f t="shared" si="13"/>
        <v>0.36000000010244548</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2141171.8799999994</v>
      </c>
      <c r="D418" s="2">
        <f>'PR-RAS'!E423</f>
        <v>1982913.1900000002</v>
      </c>
      <c r="E418" s="2">
        <v>0</v>
      </c>
      <c r="F418" s="2">
        <v>0</v>
      </c>
      <c r="G418" s="3">
        <f t="shared" si="12"/>
        <v>2546618.2744199997</v>
      </c>
      <c r="H418" s="3">
        <f t="shared" si="13"/>
        <v>0.31000000075437129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290390.08999999985</v>
      </c>
      <c r="D420" s="2">
        <f>'PR-RAS'!E425</f>
        <v>45361.040000000503</v>
      </c>
      <c r="E420" s="2">
        <v>0</v>
      </c>
      <c r="F420" s="2">
        <v>0</v>
      </c>
      <c r="G420" s="3">
        <f t="shared" si="12"/>
        <v>159685.99923000037</v>
      </c>
      <c r="H420" s="3">
        <f t="shared" si="13"/>
        <v>0.13000000035390258</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69870.09</v>
      </c>
      <c r="D421" s="2">
        <f>'PR-RAS'!E426</f>
        <v>0</v>
      </c>
      <c r="E421" s="2">
        <v>0</v>
      </c>
      <c r="F421" s="2">
        <v>0</v>
      </c>
      <c r="G421" s="3">
        <f t="shared" si="12"/>
        <v>29345.437799999996</v>
      </c>
      <c r="H421" s="3">
        <f t="shared" si="13"/>
        <v>8.999999999650754E-2</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73801.2</v>
      </c>
      <c r="E422" s="2">
        <v>0</v>
      </c>
      <c r="F422" s="2">
        <v>0</v>
      </c>
      <c r="G422" s="3">
        <f t="shared" si="12"/>
        <v>62140.610399999998</v>
      </c>
      <c r="H422" s="3">
        <f t="shared" si="13"/>
        <v>0.19999999999708962</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211517.56</v>
      </c>
      <c r="D423" s="2">
        <f>'PR-RAS'!E428</f>
        <v>182464.74</v>
      </c>
      <c r="E423" s="2">
        <v>0</v>
      </c>
      <c r="F423" s="2">
        <v>0</v>
      </c>
      <c r="G423" s="3">
        <f t="shared" si="12"/>
        <v>243260.65088</v>
      </c>
      <c r="H423" s="3">
        <f t="shared" si="13"/>
        <v>0.70000000001164153</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1850781.7899999996</v>
      </c>
      <c r="D637" s="2">
        <f>'PR-RAS'!E643</f>
        <v>1937552.1499999997</v>
      </c>
      <c r="E637" s="2">
        <v>0</v>
      </c>
      <c r="F637" s="2">
        <v>0</v>
      </c>
      <c r="G637" s="3">
        <f t="shared" si="14"/>
        <v>3641663.5532399993</v>
      </c>
      <c r="H637" s="3">
        <f t="shared" si="15"/>
        <v>0.36000000010244548</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2141171.8799999994</v>
      </c>
      <c r="D638" s="2">
        <f>'PR-RAS'!E644</f>
        <v>1982913.1900000002</v>
      </c>
      <c r="E638" s="2">
        <v>0</v>
      </c>
      <c r="F638" s="2">
        <v>0</v>
      </c>
      <c r="G638" s="3">
        <f t="shared" si="14"/>
        <v>3890157.8916199999</v>
      </c>
      <c r="H638" s="3">
        <f t="shared" si="15"/>
        <v>0.31000000075437129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290390.08999999985</v>
      </c>
      <c r="D640" s="2">
        <f>'PR-RAS'!E646</f>
        <v>45361.040000000503</v>
      </c>
      <c r="E640" s="2">
        <v>0</v>
      </c>
      <c r="F640" s="2">
        <v>0</v>
      </c>
      <c r="G640" s="3">
        <f t="shared" si="14"/>
        <v>243530.67663000055</v>
      </c>
      <c r="H640" s="3">
        <f t="shared" si="15"/>
        <v>0.13000000035390258</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69870.09</v>
      </c>
      <c r="D641" s="2">
        <f>'PR-RAS'!E647</f>
        <v>0</v>
      </c>
      <c r="E641" s="2">
        <v>0</v>
      </c>
      <c r="F641" s="2">
        <v>0</v>
      </c>
      <c r="G641" s="3">
        <f t="shared" si="14"/>
        <v>44716.857599999996</v>
      </c>
      <c r="H641" s="3">
        <f t="shared" si="15"/>
        <v>8.999999999650754E-2</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73801.2</v>
      </c>
      <c r="E642" s="2">
        <v>0</v>
      </c>
      <c r="F642" s="2">
        <v>0</v>
      </c>
      <c r="G642" s="3">
        <f t="shared" si="14"/>
        <v>94613.138399999996</v>
      </c>
      <c r="H642" s="3">
        <f t="shared" si="15"/>
        <v>0.19999999999708962</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220519.99999999985</v>
      </c>
      <c r="D644" s="2">
        <f>'PR-RAS'!E650</f>
        <v>119162.2400000005</v>
      </c>
      <c r="E644" s="2">
        <v>0</v>
      </c>
      <c r="F644" s="2">
        <v>0</v>
      </c>
      <c r="G644" s="3">
        <f t="shared" si="14"/>
        <v>295037.00064000057</v>
      </c>
      <c r="H644" s="3">
        <f t="shared" si="15"/>
        <v>0.24000000064552296</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91681.81</v>
      </c>
      <c r="D646" s="2">
        <f>'PR-RAS'!E653</f>
        <v>147390.84</v>
      </c>
      <c r="E646" s="2">
        <v>0</v>
      </c>
      <c r="F646" s="2">
        <v>0</v>
      </c>
      <c r="G646" s="3">
        <f t="shared" si="14"/>
        <v>249268.95105</v>
      </c>
      <c r="H646" s="3">
        <f t="shared" si="15"/>
        <v>0.35000000000582077</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559701.38</v>
      </c>
      <c r="D647" s="2">
        <f>'PR-RAS'!E654</f>
        <v>558119.97</v>
      </c>
      <c r="E647" s="2">
        <v>0</v>
      </c>
      <c r="F647" s="2">
        <v>0</v>
      </c>
      <c r="G647" s="3">
        <f t="shared" si="14"/>
        <v>1082658.0927199998</v>
      </c>
      <c r="H647" s="3">
        <f t="shared" si="15"/>
        <v>0.41000000003259629</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600424.31000000006</v>
      </c>
      <c r="D648" s="2">
        <f>'PR-RAS'!E655</f>
        <v>562620.85</v>
      </c>
      <c r="E648" s="2">
        <v>0</v>
      </c>
      <c r="F648" s="2">
        <v>0</v>
      </c>
      <c r="G648" s="3">
        <f t="shared" si="14"/>
        <v>1116505.9084700001</v>
      </c>
      <c r="H648" s="3">
        <f t="shared" si="15"/>
        <v>0.46000000007916242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50958.879999999888</v>
      </c>
      <c r="D649" s="2">
        <f>'PR-RAS'!E656</f>
        <v>142889.95999999996</v>
      </c>
      <c r="E649" s="2">
        <v>0</v>
      </c>
      <c r="F649" s="2">
        <v>0</v>
      </c>
      <c r="G649" s="3">
        <f t="shared" si="14"/>
        <v>218206.74239999987</v>
      </c>
      <c r="H649" s="3">
        <f t="shared" si="15"/>
        <v>0.16000000014901161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120</v>
      </c>
      <c r="D651" s="2">
        <f>'PR-RAS'!E658</f>
        <v>130</v>
      </c>
      <c r="E651" s="2">
        <v>0</v>
      </c>
      <c r="F651" s="2">
        <v>0</v>
      </c>
      <c r="G651" s="3">
        <f t="shared" si="14"/>
        <v>247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117</v>
      </c>
      <c r="D653" s="2">
        <f>'PR-RAS'!E660</f>
        <v>130</v>
      </c>
      <c r="E653" s="2">
        <v>0</v>
      </c>
      <c r="F653" s="2">
        <v>0</v>
      </c>
      <c r="G653" s="3">
        <f t="shared" si="14"/>
        <v>245.804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1413289.43</v>
      </c>
      <c r="D676" s="2">
        <f>'PR-RAS'!E683</f>
        <v>1482142.88</v>
      </c>
      <c r="E676" s="2">
        <v>0</v>
      </c>
      <c r="F676" s="2">
        <v>0</v>
      </c>
      <c r="G676" s="3">
        <f t="shared" si="14"/>
        <v>2954863.2532500001</v>
      </c>
      <c r="H676" s="3">
        <f t="shared" si="15"/>
        <v>0.55000000004656613</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33250.410000000003</v>
      </c>
      <c r="D717" s="2">
        <f>'PR-RAS'!E724</f>
        <v>35228.959999999999</v>
      </c>
      <c r="E717" s="2">
        <v>0</v>
      </c>
      <c r="F717" s="2">
        <v>0</v>
      </c>
      <c r="G717" s="3">
        <f t="shared" si="14"/>
        <v>74255.164279999997</v>
      </c>
      <c r="H717" s="3">
        <f t="shared" si="15"/>
        <v>0.45000000000436557</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3052.99</v>
      </c>
      <c r="E725" s="2">
        <v>0</v>
      </c>
      <c r="F725" s="2">
        <v>0</v>
      </c>
      <c r="G725" s="3">
        <f t="shared" si="14"/>
        <v>4420.7295199999999</v>
      </c>
      <c r="H725" s="3">
        <f t="shared" si="15"/>
        <v>1.0000000000218279E-2</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4043.68</v>
      </c>
      <c r="D726" s="2">
        <f>'PR-RAS'!E733</f>
        <v>882.88</v>
      </c>
      <c r="E726" s="2">
        <v>0</v>
      </c>
      <c r="F726" s="2">
        <v>0</v>
      </c>
      <c r="G726" s="3">
        <f t="shared" si="14"/>
        <v>4211.8439999999991</v>
      </c>
      <c r="H726" s="3">
        <f t="shared" si="15"/>
        <v>0.44000000000016826</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25237.439999999999</v>
      </c>
      <c r="D727" s="2">
        <f>'PR-RAS'!E734</f>
        <v>17993.73</v>
      </c>
      <c r="E727" s="2">
        <v>0</v>
      </c>
      <c r="F727" s="2">
        <v>0</v>
      </c>
      <c r="G727" s="3">
        <f t="shared" si="14"/>
        <v>44449.277399999992</v>
      </c>
      <c r="H727" s="3">
        <f t="shared" si="15"/>
        <v>0.70999999999912689</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61.04</v>
      </c>
      <c r="D729" s="2">
        <f>'PR-RAS'!E736</f>
        <v>3360</v>
      </c>
      <c r="E729" s="2">
        <v>0</v>
      </c>
      <c r="F729" s="2">
        <v>0</v>
      </c>
      <c r="G729" s="3">
        <f t="shared" si="14"/>
        <v>4936.5971199999994</v>
      </c>
      <c r="H729" s="3">
        <f t="shared" si="15"/>
        <v>3.9999999999999147E-2</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2131.5500000000002</v>
      </c>
      <c r="D731" s="2">
        <f>'PR-RAS'!E738</f>
        <v>15198.21</v>
      </c>
      <c r="E731" s="2">
        <v>0</v>
      </c>
      <c r="F731" s="2">
        <v>0</v>
      </c>
      <c r="G731" s="3">
        <f t="shared" si="14"/>
        <v>23745.418099999999</v>
      </c>
      <c r="H731" s="3">
        <f t="shared" si="15"/>
        <v>0.65999999999894499</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1587.61</v>
      </c>
      <c r="D734" s="2">
        <f>'PR-RAS'!E741</f>
        <v>3050.52</v>
      </c>
      <c r="E734" s="2">
        <v>0</v>
      </c>
      <c r="F734" s="2">
        <v>0</v>
      </c>
      <c r="G734" s="3">
        <f t="shared" si="14"/>
        <v>5635.7804499999993</v>
      </c>
      <c r="H734" s="3">
        <f t="shared" si="15"/>
        <v>0.87000000000011823</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3918</v>
      </c>
      <c r="D737" s="2">
        <f>'PR-RAS'!E744</f>
        <v>3780</v>
      </c>
      <c r="E737" s="2">
        <v>0</v>
      </c>
      <c r="F737" s="2">
        <v>0</v>
      </c>
      <c r="G737" s="3">
        <f t="shared" si="28"/>
        <v>8447.8079999999991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480</v>
      </c>
      <c r="D840" s="2">
        <f>'PR-RAS'!E847</f>
        <v>0</v>
      </c>
      <c r="E840" s="2">
        <v>0</v>
      </c>
      <c r="F840" s="2">
        <v>0</v>
      </c>
      <c r="G840" s="3">
        <f t="shared" si="34"/>
        <v>402.71999999999997</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8978.23</v>
      </c>
      <c r="D844" s="2">
        <f>'PR-RAS'!E851</f>
        <v>8947.51</v>
      </c>
      <c r="E844" s="2">
        <v>0</v>
      </c>
      <c r="F844" s="2">
        <v>0</v>
      </c>
      <c r="G844" s="3">
        <f t="shared" si="34"/>
        <v>22654.14975</v>
      </c>
      <c r="H844" s="3">
        <f t="shared" si="35"/>
        <v>0.71999999999934516</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265223.18</v>
      </c>
      <c r="D1581" s="7"/>
      <c r="E1581" s="7">
        <v>0</v>
      </c>
      <c r="F1581" s="7">
        <v>0</v>
      </c>
      <c r="G1581" s="8">
        <f t="shared" ref="G1581:G1685" si="70">B1581/1000*C1581</f>
        <v>265.22318000000001</v>
      </c>
      <c r="H1581" s="8">
        <f t="shared" ref="H1581:H1685" si="71">ABS(C1581-ROUND(C1581,0))</f>
        <v>0.17999999999301508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1949180.6700000002</v>
      </c>
      <c r="D1582" s="2">
        <v>0</v>
      </c>
      <c r="E1582" s="2">
        <v>0</v>
      </c>
      <c r="F1582" s="2">
        <v>0</v>
      </c>
      <c r="G1582" s="3">
        <f t="shared" si="70"/>
        <v>3898.3613400000004</v>
      </c>
      <c r="H1582" s="3">
        <f t="shared" si="71"/>
        <v>0.32999999984167516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1935697.1</v>
      </c>
      <c r="D1584" s="2">
        <v>0</v>
      </c>
      <c r="E1584" s="2">
        <v>0</v>
      </c>
      <c r="F1584" s="2">
        <v>0</v>
      </c>
      <c r="G1584" s="3">
        <f t="shared" si="70"/>
        <v>7742.7884000000004</v>
      </c>
      <c r="H1584" s="3">
        <f t="shared" si="71"/>
        <v>0.10000000009313226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1700345.59</v>
      </c>
      <c r="D1585" s="2">
        <v>0</v>
      </c>
      <c r="E1585" s="2">
        <v>0</v>
      </c>
      <c r="F1585" s="2">
        <v>0</v>
      </c>
      <c r="G1585" s="3">
        <f t="shared" si="70"/>
        <v>8501.7279500000004</v>
      </c>
      <c r="H1585" s="3">
        <f t="shared" si="71"/>
        <v>0.40999999991618097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230669.16</v>
      </c>
      <c r="D1586" s="2">
        <v>0</v>
      </c>
      <c r="E1586" s="2">
        <v>0</v>
      </c>
      <c r="F1586" s="2">
        <v>0</v>
      </c>
      <c r="G1586" s="3">
        <f t="shared" si="70"/>
        <v>1384.01496</v>
      </c>
      <c r="H1586" s="3">
        <f t="shared" si="71"/>
        <v>0.16000000000349246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4682.3500000000004</v>
      </c>
      <c r="D1587" s="2">
        <v>0</v>
      </c>
      <c r="E1587" s="2">
        <v>0</v>
      </c>
      <c r="F1587" s="2">
        <v>0</v>
      </c>
      <c r="G1587" s="3">
        <f t="shared" si="70"/>
        <v>32.776450000000004</v>
      </c>
      <c r="H1587" s="3">
        <f t="shared" si="71"/>
        <v>0.3500000000003638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9406.9699999999993</v>
      </c>
      <c r="D1593" s="2">
        <v>0</v>
      </c>
      <c r="E1593" s="2">
        <v>0</v>
      </c>
      <c r="F1593" s="2">
        <v>0</v>
      </c>
      <c r="G1593" s="3">
        <f t="shared" si="70"/>
        <v>122.29060999999999</v>
      </c>
      <c r="H1593" s="3">
        <f t="shared" si="71"/>
        <v>3.0000000000654836E-2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4076.6</v>
      </c>
      <c r="D1600" s="2">
        <v>0</v>
      </c>
      <c r="E1600" s="2">
        <v>0</v>
      </c>
      <c r="F1600" s="2">
        <v>0</v>
      </c>
      <c r="G1600" s="3">
        <f>B1600/1000*C1600</f>
        <v>81.531999999999996</v>
      </c>
      <c r="H1600" s="3">
        <f>ABS(C1600-ROUND(C1600,0))</f>
        <v>0.40000000000009095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1923503.5899999999</v>
      </c>
      <c r="D1601" s="2">
        <v>0</v>
      </c>
      <c r="E1601" s="2">
        <v>0</v>
      </c>
      <c r="F1601" s="2">
        <v>0</v>
      </c>
      <c r="G1601" s="3">
        <f t="shared" si="70"/>
        <v>40393.575389999998</v>
      </c>
      <c r="H1601" s="3">
        <f t="shared" si="71"/>
        <v>0.41000000014901161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1914096.6199999999</v>
      </c>
      <c r="D1603" s="2">
        <v>0</v>
      </c>
      <c r="E1603" s="2">
        <v>0</v>
      </c>
      <c r="F1603" s="2">
        <v>0</v>
      </c>
      <c r="G1603" s="3">
        <f t="shared" si="70"/>
        <v>44024.222259999995</v>
      </c>
      <c r="H1603" s="3">
        <f t="shared" si="71"/>
        <v>0.38000000012107193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1704072.41</v>
      </c>
      <c r="D1604" s="2">
        <v>0</v>
      </c>
      <c r="E1604" s="2">
        <v>0</v>
      </c>
      <c r="F1604" s="2">
        <v>0</v>
      </c>
      <c r="G1604" s="3">
        <f t="shared" si="70"/>
        <v>40897.737840000002</v>
      </c>
      <c r="H1604" s="3">
        <f t="shared" si="71"/>
        <v>0.40999999991618097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206984.04</v>
      </c>
      <c r="D1605" s="2">
        <v>0</v>
      </c>
      <c r="E1605" s="2">
        <v>0</v>
      </c>
      <c r="F1605" s="2">
        <v>0</v>
      </c>
      <c r="G1605" s="3">
        <f t="shared" si="70"/>
        <v>5174.6010000000006</v>
      </c>
      <c r="H1605" s="3">
        <f t="shared" si="71"/>
        <v>4.0000000008149073E-2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3040.17</v>
      </c>
      <c r="D1606" s="2">
        <v>0</v>
      </c>
      <c r="E1606" s="2">
        <v>0</v>
      </c>
      <c r="F1606" s="2">
        <v>0</v>
      </c>
      <c r="G1606" s="3">
        <f t="shared" si="70"/>
        <v>79.044420000000002</v>
      </c>
      <c r="H1606" s="3">
        <f t="shared" si="71"/>
        <v>0.17000000000007276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9406.9699999999993</v>
      </c>
      <c r="D1612" s="2">
        <v>0</v>
      </c>
      <c r="E1612" s="2">
        <v>0</v>
      </c>
      <c r="F1612" s="2">
        <v>0</v>
      </c>
      <c r="G1612" s="3">
        <f t="shared" si="70"/>
        <v>301.02303999999998</v>
      </c>
      <c r="H1612" s="3">
        <f t="shared" si="71"/>
        <v>3.0000000000654836E-2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290900.26000000024</v>
      </c>
      <c r="D1620" s="2">
        <v>0</v>
      </c>
      <c r="E1620" s="2">
        <v>0</v>
      </c>
      <c r="F1620" s="2">
        <v>0</v>
      </c>
      <c r="G1620" s="3">
        <f t="shared" si="70"/>
        <v>11636.01040000001</v>
      </c>
      <c r="H1620" s="3">
        <f t="shared" si="71"/>
        <v>0.26000000024214387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12216.27</v>
      </c>
      <c r="D1621" s="2">
        <v>0</v>
      </c>
      <c r="E1621" s="2">
        <v>0</v>
      </c>
      <c r="F1621" s="2">
        <v>0</v>
      </c>
      <c r="G1621" s="3">
        <f t="shared" si="70"/>
        <v>500.86707000000001</v>
      </c>
      <c r="H1621" s="3">
        <f t="shared" si="71"/>
        <v>0.27000000000043656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12216.27</v>
      </c>
      <c r="D1627" s="2">
        <v>0</v>
      </c>
      <c r="E1627" s="2">
        <v>0</v>
      </c>
      <c r="F1627" s="2">
        <v>0</v>
      </c>
      <c r="G1627" s="3">
        <f t="shared" si="70"/>
        <v>574.16469000000006</v>
      </c>
      <c r="H1627" s="3">
        <f t="shared" si="71"/>
        <v>0.27000000000043656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12216.27</v>
      </c>
      <c r="D1633" s="2">
        <v>0</v>
      </c>
      <c r="E1633" s="2">
        <v>0</v>
      </c>
      <c r="F1633" s="2">
        <v>0</v>
      </c>
      <c r="G1633" s="3">
        <f t="shared" si="70"/>
        <v>647.46231</v>
      </c>
      <c r="H1633" s="3">
        <f t="shared" si="71"/>
        <v>0.27000000000043656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12216.27</v>
      </c>
      <c r="D1634" s="2">
        <v>0</v>
      </c>
      <c r="E1634" s="2">
        <v>0</v>
      </c>
      <c r="F1634" s="2">
        <v>0</v>
      </c>
      <c r="G1634" s="3">
        <f t="shared" si="70"/>
        <v>659.67858000000001</v>
      </c>
      <c r="H1634" s="3">
        <f t="shared" si="71"/>
        <v>0.27000000000043656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278683.99</v>
      </c>
      <c r="D1680" s="2">
        <v>0</v>
      </c>
      <c r="E1680" s="2">
        <v>0</v>
      </c>
      <c r="F1680" s="2">
        <v>0</v>
      </c>
      <c r="G1680" s="3">
        <f t="shared" si="70"/>
        <v>27868.399000000001</v>
      </c>
      <c r="H1680" s="3">
        <f t="shared" si="71"/>
        <v>1.0000000009313226E-2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46235.71</v>
      </c>
      <c r="D1681" s="2">
        <v>0</v>
      </c>
      <c r="E1681" s="2">
        <v>0</v>
      </c>
      <c r="F1681" s="2">
        <v>0</v>
      </c>
      <c r="G1681" s="3">
        <f t="shared" si="70"/>
        <v>4669.8067099999998</v>
      </c>
      <c r="H1681" s="3">
        <f t="shared" si="71"/>
        <v>0.29000000000087311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232448.28</v>
      </c>
      <c r="D1682" s="2">
        <v>0</v>
      </c>
      <c r="E1682" s="2">
        <v>0</v>
      </c>
      <c r="F1682" s="2">
        <v>0</v>
      </c>
      <c r="G1682" s="3">
        <f t="shared" si="70"/>
        <v>23709.724559999999</v>
      </c>
      <c r="H1682" s="3">
        <f t="shared" si="71"/>
        <v>0.27999999999883585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1995</v>
      </c>
    </row>
    <row r="2" spans="1:1" ht="12.75" customHeight="1" x14ac:dyDescent="0.25">
      <c r="A2" s="204"/>
    </row>
    <row r="3" spans="1:1" ht="13.2" x14ac:dyDescent="0.25">
      <c r="A3" s="205" t="s">
        <v>1996</v>
      </c>
    </row>
    <row r="4" spans="1:1" ht="39" customHeight="1" x14ac:dyDescent="0.25">
      <c r="A4" s="205" t="s">
        <v>1997</v>
      </c>
    </row>
    <row r="5" spans="1:1" ht="60.75" customHeight="1" x14ac:dyDescent="0.25">
      <c r="A5" s="205" t="s">
        <v>1998</v>
      </c>
    </row>
    <row r="6" spans="1:1" ht="27" customHeight="1" x14ac:dyDescent="0.25">
      <c r="A6" s="206" t="s">
        <v>1999</v>
      </c>
    </row>
    <row r="7" spans="1:1" ht="51" x14ac:dyDescent="0.25">
      <c r="A7" s="207" t="s">
        <v>2000</v>
      </c>
    </row>
    <row r="8" spans="1:1" ht="71.400000000000006" x14ac:dyDescent="0.25">
      <c r="A8" s="208" t="s">
        <v>2001</v>
      </c>
    </row>
    <row r="9" spans="1:1" ht="20.399999999999999" x14ac:dyDescent="0.25">
      <c r="A9" s="205" t="s">
        <v>2002</v>
      </c>
    </row>
    <row r="10" spans="1:1" ht="40.799999999999997" x14ac:dyDescent="0.25">
      <c r="A10" s="205" t="s">
        <v>2003</v>
      </c>
    </row>
    <row r="11" spans="1:1" ht="42.75" customHeight="1" x14ac:dyDescent="0.25">
      <c r="A11" s="209" t="s">
        <v>2004</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3"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5" width="14.44140625" style="317" customWidth="1"/>
    <col min="26" max="16384" width="14.44140625" style="317"/>
  </cols>
  <sheetData>
    <row r="2" spans="1:23" ht="37.5" customHeight="1" x14ac:dyDescent="0.25">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14961</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3654</v>
      </c>
      <c r="D8" s="315"/>
      <c r="E8" s="374"/>
      <c r="F8" s="349" t="s">
        <v>1978</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74"/>
      <c r="F9" s="341" t="s">
        <v>1979</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74"/>
      <c r="F10" s="349" t="s">
        <v>1980</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74"/>
      <c r="F11" s="339" t="s">
        <v>1981</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74"/>
      <c r="F12" s="337" t="s">
        <v>1982</v>
      </c>
      <c r="G12" s="338"/>
      <c r="H12" s="323" t="s">
        <v>3655</v>
      </c>
      <c r="I12" s="27" t="s">
        <v>1983</v>
      </c>
      <c r="J12" s="228"/>
      <c r="K12" s="228"/>
      <c r="L12" s="5"/>
      <c r="M12" s="5"/>
      <c r="N12" s="5"/>
      <c r="O12" s="5"/>
      <c r="P12" s="5"/>
      <c r="Q12" s="5"/>
      <c r="R12" s="5"/>
      <c r="S12" s="5"/>
      <c r="T12" s="5"/>
      <c r="U12" s="5"/>
      <c r="V12" s="5"/>
      <c r="W12" s="5"/>
    </row>
    <row r="13" spans="1:23" ht="22.8" x14ac:dyDescent="0.25">
      <c r="B13" s="18" t="s">
        <v>1984</v>
      </c>
      <c r="C13" s="242" t="s">
        <v>5</v>
      </c>
      <c r="D13" s="315"/>
      <c r="E13" s="374"/>
      <c r="F13" s="371" t="s">
        <v>1985</v>
      </c>
      <c r="G13" s="372"/>
      <c r="H13" s="373"/>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1986</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5">
      <c r="A17" s="351" t="s">
        <v>1976</v>
      </c>
      <c r="B17" s="370" t="str">
        <f>'PR-RAS'!B6</f>
        <v>PRIHODI POSLOVANJA (šifre 61+62+63+64+65+66+67+68)</v>
      </c>
      <c r="C17" s="366"/>
      <c r="D17" s="366"/>
      <c r="E17" s="366"/>
      <c r="F17" s="367"/>
      <c r="G17" s="28" t="str">
        <f>'PR-RAS'!C6</f>
        <v>6</v>
      </c>
      <c r="H17" s="275">
        <f>'PR-RAS'!D6</f>
        <v>1850781.7899999996</v>
      </c>
      <c r="I17" s="275">
        <f>'PR-RAS'!E6</f>
        <v>1937408.4499999997</v>
      </c>
      <c r="J17" s="5"/>
      <c r="K17" s="5"/>
      <c r="L17" s="5"/>
      <c r="M17" s="5"/>
      <c r="N17" s="5"/>
      <c r="O17" s="5"/>
      <c r="P17" s="5"/>
      <c r="Q17" s="5"/>
      <c r="R17" s="5"/>
      <c r="S17" s="5"/>
      <c r="T17" s="5"/>
      <c r="U17" s="5"/>
      <c r="V17" s="5"/>
      <c r="W17" s="5"/>
    </row>
    <row r="18" spans="1:23" ht="12.75" customHeight="1" x14ac:dyDescent="0.25">
      <c r="A18" s="352"/>
      <c r="B18" s="359" t="str">
        <f>'PR-RAS'!B152</f>
        <v xml:space="preserve">RASHODI POSLOVANJA (šifre 31+32+34+35+36+37+38) </v>
      </c>
      <c r="C18" s="360"/>
      <c r="D18" s="360"/>
      <c r="E18" s="360"/>
      <c r="F18" s="361"/>
      <c r="G18" s="29" t="str">
        <f>'PR-RAS'!C152</f>
        <v>3</v>
      </c>
      <c r="H18" s="275">
        <f>'PR-RAS'!D152</f>
        <v>2129756.2699999996</v>
      </c>
      <c r="I18" s="275">
        <f>'PR-RAS'!E152</f>
        <v>1973456.2200000002</v>
      </c>
      <c r="J18" s="5"/>
      <c r="K18" s="5"/>
      <c r="L18" s="5"/>
      <c r="M18" s="5"/>
      <c r="N18" s="5"/>
      <c r="O18" s="5"/>
      <c r="P18" s="5"/>
      <c r="Q18" s="5"/>
      <c r="R18" s="5"/>
      <c r="S18" s="5"/>
      <c r="T18" s="5"/>
      <c r="U18" s="5"/>
      <c r="V18" s="5"/>
      <c r="W18" s="5"/>
    </row>
    <row r="19" spans="1:23" ht="12.75" customHeight="1" x14ac:dyDescent="0.25">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3"/>
      <c r="B20" s="362" t="str">
        <f>'PR-RAS'!B650</f>
        <v>Manjak prihoda i primitaka za pokriće u sljedećem razdoblju (šifre Y005 + '9222-9221' - X005 - '9221-9222' )</v>
      </c>
      <c r="C20" s="363"/>
      <c r="D20" s="363"/>
      <c r="E20" s="363"/>
      <c r="F20" s="364"/>
      <c r="G20" s="30" t="str">
        <f>'PR-RAS'!C650</f>
        <v>Y006</v>
      </c>
      <c r="H20" s="275">
        <f>'PR-RAS'!D650</f>
        <v>220519.99999999985</v>
      </c>
      <c r="I20" s="275">
        <f>'PR-RAS'!E650</f>
        <v>119162.2400000005</v>
      </c>
      <c r="J20" s="5"/>
      <c r="K20" s="5"/>
      <c r="L20" s="5"/>
      <c r="M20" s="5"/>
      <c r="N20" s="5"/>
      <c r="O20" s="5"/>
      <c r="P20" s="5"/>
      <c r="Q20" s="5"/>
      <c r="R20" s="5"/>
      <c r="S20" s="5"/>
      <c r="T20" s="5"/>
      <c r="U20" s="5"/>
      <c r="V20" s="5"/>
      <c r="W20" s="5"/>
    </row>
    <row r="21" spans="1:23" ht="29.25" customHeight="1" x14ac:dyDescent="0.25">
      <c r="A21" s="200" t="s">
        <v>1986</v>
      </c>
      <c r="B21" s="354" t="s">
        <v>8</v>
      </c>
      <c r="C21" s="355"/>
      <c r="D21" s="355"/>
      <c r="E21" s="355"/>
      <c r="F21" s="356"/>
      <c r="G21" s="201" t="s">
        <v>9</v>
      </c>
      <c r="H21" s="265" t="s">
        <v>1987</v>
      </c>
      <c r="I21" s="266" t="s">
        <v>1988</v>
      </c>
      <c r="J21" s="5"/>
      <c r="K21" s="5"/>
      <c r="L21" s="5"/>
      <c r="M21" s="5"/>
      <c r="N21" s="5"/>
      <c r="O21" s="5"/>
      <c r="P21" s="5"/>
      <c r="Q21" s="5"/>
      <c r="R21" s="5"/>
      <c r="S21" s="5"/>
      <c r="T21" s="5"/>
      <c r="U21" s="5"/>
      <c r="V21" s="5"/>
      <c r="W21" s="5"/>
    </row>
    <row r="22" spans="1:23" ht="12.75" customHeight="1" x14ac:dyDescent="0.25">
      <c r="A22" s="351" t="s">
        <v>1978</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1986</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5">
      <c r="A27" s="351" t="s">
        <v>1989</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1986</v>
      </c>
      <c r="B32" s="354" t="s">
        <v>8</v>
      </c>
      <c r="C32" s="355"/>
      <c r="D32" s="355"/>
      <c r="E32" s="355"/>
      <c r="F32" s="356"/>
      <c r="G32" s="201" t="s">
        <v>9</v>
      </c>
      <c r="H32" s="265" t="s">
        <v>1990</v>
      </c>
      <c r="I32" s="266" t="s">
        <v>1991</v>
      </c>
      <c r="J32" s="5"/>
      <c r="K32" s="5"/>
      <c r="L32" s="5"/>
      <c r="M32" s="5"/>
      <c r="N32" s="5"/>
      <c r="O32" s="5"/>
      <c r="P32" s="5"/>
      <c r="Q32" s="5"/>
      <c r="R32" s="5"/>
      <c r="S32" s="5"/>
      <c r="T32" s="5"/>
      <c r="U32" s="5"/>
      <c r="V32" s="5"/>
      <c r="W32" s="5"/>
    </row>
    <row r="33" spans="1:23" ht="12.75" customHeight="1" x14ac:dyDescent="0.25">
      <c r="A33" s="351" t="s">
        <v>1980</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1986</v>
      </c>
      <c r="B37" s="354" t="s">
        <v>8</v>
      </c>
      <c r="C37" s="355"/>
      <c r="D37" s="355"/>
      <c r="E37" s="355"/>
      <c r="F37" s="356"/>
      <c r="G37" s="201" t="s">
        <v>9</v>
      </c>
      <c r="H37" s="265" t="s">
        <v>1987</v>
      </c>
      <c r="I37" s="266" t="s">
        <v>1950</v>
      </c>
      <c r="J37" s="5"/>
      <c r="K37" s="5"/>
      <c r="L37" s="5"/>
      <c r="M37" s="5"/>
      <c r="N37" s="5"/>
      <c r="O37" s="5"/>
      <c r="P37" s="5"/>
      <c r="Q37" s="5"/>
      <c r="R37" s="5"/>
      <c r="S37" s="5"/>
      <c r="T37" s="5"/>
      <c r="U37" s="5"/>
      <c r="V37" s="5"/>
      <c r="W37" s="5"/>
    </row>
    <row r="38" spans="1:23" ht="12.75" customHeight="1" x14ac:dyDescent="0.25">
      <c r="A38" s="351" t="s">
        <v>1981</v>
      </c>
      <c r="B38" s="370" t="str">
        <f>OBVEZE!B5</f>
        <v>Stanje obveza 1. siječnja (=stanju obveza iz Izvještaja o obvezama na 31. prosinca prethodne godine)</v>
      </c>
      <c r="C38" s="366"/>
      <c r="D38" s="366"/>
      <c r="E38" s="366"/>
      <c r="F38" s="367"/>
      <c r="G38" s="126" t="str">
        <f>OBVEZE!C5</f>
        <v>V001</v>
      </c>
      <c r="H38" s="275">
        <f>OBVEZE!D5</f>
        <v>265223.18</v>
      </c>
      <c r="I38" s="275" t="s">
        <v>1992</v>
      </c>
      <c r="J38" s="5"/>
      <c r="K38" s="5"/>
      <c r="L38" s="5"/>
      <c r="M38" s="5"/>
      <c r="N38" s="5"/>
      <c r="O38" s="5"/>
      <c r="P38" s="5"/>
      <c r="Q38" s="5"/>
      <c r="R38" s="5"/>
      <c r="S38" s="5"/>
      <c r="T38" s="5"/>
      <c r="U38" s="5"/>
      <c r="V38" s="5"/>
      <c r="W38" s="5"/>
    </row>
    <row r="39" spans="1:23" ht="12.75" customHeight="1" x14ac:dyDescent="0.25">
      <c r="A39" s="352"/>
      <c r="B39" s="359" t="str">
        <f>OBVEZE!B44</f>
        <v>Stanje obveza na kraju izvještajnog razdoblja (šifre V001+V002-V004) i (šifre V007+V009)</v>
      </c>
      <c r="C39" s="360"/>
      <c r="D39" s="360"/>
      <c r="E39" s="360"/>
      <c r="F39" s="361"/>
      <c r="G39" s="127" t="str">
        <f>OBVEZE!C44</f>
        <v>V006</v>
      </c>
      <c r="H39" s="275" t="s">
        <v>1992</v>
      </c>
      <c r="I39" s="275">
        <f>OBVEZE!D44</f>
        <v>290900.26000000024</v>
      </c>
      <c r="J39" s="5"/>
      <c r="K39" s="5"/>
      <c r="L39" s="5"/>
      <c r="M39" s="5"/>
      <c r="N39" s="5"/>
      <c r="O39" s="5"/>
      <c r="P39" s="5"/>
      <c r="Q39" s="5"/>
      <c r="R39" s="5"/>
      <c r="S39" s="5"/>
      <c r="T39" s="5"/>
      <c r="U39" s="5"/>
      <c r="V39" s="5"/>
      <c r="W39" s="5"/>
    </row>
    <row r="40" spans="1:23" ht="12.75" customHeight="1" x14ac:dyDescent="0.25">
      <c r="A40" s="352"/>
      <c r="B40" s="359" t="str">
        <f>OBVEZE!B45</f>
        <v>Stanje dospjelih obveza na kraju izvještajnog razdoblja (šifre V008+D23+D24 + 'D dio 25,26' + D27)</v>
      </c>
      <c r="C40" s="360"/>
      <c r="D40" s="360"/>
      <c r="E40" s="360"/>
      <c r="F40" s="361"/>
      <c r="G40" s="127" t="str">
        <f>OBVEZE!C45</f>
        <v>V007</v>
      </c>
      <c r="H40" s="275" t="s">
        <v>1992</v>
      </c>
      <c r="I40" s="275">
        <f>OBVEZE!D45</f>
        <v>12216.27</v>
      </c>
      <c r="J40" s="5"/>
      <c r="K40" s="5"/>
      <c r="L40" s="5"/>
      <c r="M40" s="5"/>
      <c r="N40" s="5"/>
      <c r="O40" s="5"/>
      <c r="P40" s="5"/>
      <c r="Q40" s="5"/>
      <c r="R40" s="5"/>
      <c r="S40" s="5"/>
      <c r="T40" s="5"/>
      <c r="U40" s="5"/>
      <c r="V40" s="5"/>
      <c r="W40" s="5"/>
    </row>
    <row r="41" spans="1:23" ht="12.75" customHeight="1" x14ac:dyDescent="0.25">
      <c r="A41" s="353"/>
      <c r="B41" s="362" t="str">
        <f>OBVEZE!B104</f>
        <v>Stanje nedospjelih obveza na kraju izvještajnog razdoblja (šifre V010 + ND23 + ND24 + 'ND dio 25,26' + ND27)</v>
      </c>
      <c r="C41" s="363"/>
      <c r="D41" s="363"/>
      <c r="E41" s="363"/>
      <c r="F41" s="364"/>
      <c r="G41" s="128" t="str">
        <f>OBVEZE!C104</f>
        <v>V009</v>
      </c>
      <c r="H41" s="276" t="s">
        <v>1992</v>
      </c>
      <c r="I41" s="276">
        <f>OBVEZE!D104</f>
        <v>278683.99</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7" t="s">
        <v>1993</v>
      </c>
      <c r="F44" s="357"/>
      <c r="G44" s="229"/>
      <c r="H44" s="358" t="s">
        <v>1994</v>
      </c>
      <c r="I44" s="358"/>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6" zoomScaleNormal="100" workbookViewId="0">
      <selection activeCell="E638" sqref="E638"/>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80" t="s">
        <v>6</v>
      </c>
      <c r="B2" s="381"/>
      <c r="C2" s="381"/>
      <c r="D2" s="381"/>
      <c r="E2" s="381"/>
      <c r="F2" s="381"/>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2" t="s">
        <v>14</v>
      </c>
      <c r="B5" s="383"/>
      <c r="C5" s="166"/>
      <c r="D5" s="52"/>
      <c r="E5" s="52"/>
      <c r="F5" s="44"/>
    </row>
    <row r="6" spans="1:24" ht="12.75" customHeight="1" x14ac:dyDescent="0.25">
      <c r="A6" s="63">
        <v>6</v>
      </c>
      <c r="B6" s="220" t="s">
        <v>15</v>
      </c>
      <c r="C6" s="247" t="s">
        <v>16</v>
      </c>
      <c r="D6" s="60">
        <f>D7+D43+D49+D82+D106+D125+D134+D140</f>
        <v>1850781.7899999996</v>
      </c>
      <c r="E6" s="60">
        <f>E7+E43+E49+E82+E106+E125+E134+E140</f>
        <v>1937408.4499999997</v>
      </c>
      <c r="F6" s="45">
        <f t="shared" ref="F6:F132" si="0">IF(D6&lt;&gt;0,IF(E6/D6&gt;=100,"&gt;&gt;100",E6/D6*100),"-")</f>
        <v>104.68054421477748</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1466709.3699999999</v>
      </c>
      <c r="E49" s="60">
        <f>E50+E53+E58+E61+E64+E68+E71+E74+E77</f>
        <v>1532389.0299999998</v>
      </c>
      <c r="F49" s="45">
        <f t="shared" si="0"/>
        <v>104.47802825450007</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1413289.43</v>
      </c>
      <c r="E68" s="60">
        <f t="shared" si="11"/>
        <v>1482142.88</v>
      </c>
      <c r="F68" s="45">
        <f t="shared" si="0"/>
        <v>104.87185770574963</v>
      </c>
    </row>
    <row r="69" spans="1:6" ht="12.75" customHeight="1" x14ac:dyDescent="0.25">
      <c r="A69" s="63" t="s">
        <v>141</v>
      </c>
      <c r="B69" s="64" t="s">
        <v>142</v>
      </c>
      <c r="C69" s="247" t="s">
        <v>141</v>
      </c>
      <c r="D69" s="194">
        <v>1413289.43</v>
      </c>
      <c r="E69" s="194">
        <v>1482142.88</v>
      </c>
      <c r="F69" s="45">
        <f t="shared" si="0"/>
        <v>104.87185770574963</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53419.94</v>
      </c>
      <c r="E77" s="60">
        <f t="shared" si="14"/>
        <v>50246.15</v>
      </c>
      <c r="F77" s="45">
        <f t="shared" si="0"/>
        <v>94.058791529904369</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53419.94</v>
      </c>
      <c r="E80" s="194">
        <v>50246.15</v>
      </c>
      <c r="F80" s="45">
        <f t="shared" si="0"/>
        <v>94.058791529904369</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5"/>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6">
        <f>D107+D112+D120+D124</f>
        <v>38261.410000000003</v>
      </c>
      <c r="E106" s="336">
        <f>E107+E112+E120+E124</f>
        <v>35228.959999999999</v>
      </c>
      <c r="F106" s="71">
        <f t="shared" si="0"/>
        <v>92.074390358327079</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38261.410000000003</v>
      </c>
      <c r="E112" s="60">
        <f t="shared" si="20"/>
        <v>35228.959999999999</v>
      </c>
      <c r="F112" s="45">
        <f t="shared" si="0"/>
        <v>92.074390358327079</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38261.410000000003</v>
      </c>
      <c r="E117" s="194">
        <v>35228.959999999999</v>
      </c>
      <c r="F117" s="45">
        <f t="shared" si="0"/>
        <v>92.074390358327079</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12537.150000000001</v>
      </c>
      <c r="E125" s="60">
        <f t="shared" si="22"/>
        <v>18184.989999999998</v>
      </c>
      <c r="F125" s="45">
        <f t="shared" si="0"/>
        <v>145.04883486278777</v>
      </c>
    </row>
    <row r="126" spans="1:6" ht="12.75" customHeight="1" x14ac:dyDescent="0.25">
      <c r="A126" s="63">
        <v>661</v>
      </c>
      <c r="B126" s="65" t="s">
        <v>255</v>
      </c>
      <c r="C126" s="247" t="s">
        <v>256</v>
      </c>
      <c r="D126" s="60">
        <f t="shared" ref="D126:E126" si="23">SUM(D127:D128)</f>
        <v>10229.200000000001</v>
      </c>
      <c r="E126" s="60">
        <f t="shared" si="23"/>
        <v>11171.65</v>
      </c>
      <c r="F126" s="45">
        <f t="shared" si="0"/>
        <v>109.21333046572556</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10229.200000000001</v>
      </c>
      <c r="E128" s="194">
        <v>11171.65</v>
      </c>
      <c r="F128" s="45">
        <f t="shared" si="0"/>
        <v>109.21333046572556</v>
      </c>
    </row>
    <row r="129" spans="1:6" ht="22.8" x14ac:dyDescent="0.25">
      <c r="A129" s="63">
        <v>663</v>
      </c>
      <c r="B129" s="182" t="s">
        <v>261</v>
      </c>
      <c r="C129" s="247" t="s">
        <v>262</v>
      </c>
      <c r="D129" s="60">
        <f t="shared" ref="D129:E129" si="24">SUM(D130:D133)</f>
        <v>2307.9499999999998</v>
      </c>
      <c r="E129" s="60">
        <f t="shared" si="24"/>
        <v>7013.34</v>
      </c>
      <c r="F129" s="45">
        <f t="shared" si="0"/>
        <v>303.87746701618323</v>
      </c>
    </row>
    <row r="130" spans="1:6" ht="12.75" customHeight="1" x14ac:dyDescent="0.25">
      <c r="A130" s="63">
        <v>6631</v>
      </c>
      <c r="B130" s="65" t="s">
        <v>263</v>
      </c>
      <c r="C130" s="247" t="s">
        <v>264</v>
      </c>
      <c r="D130" s="194">
        <v>0</v>
      </c>
      <c r="E130" s="194">
        <v>7013.34</v>
      </c>
      <c r="F130" s="45" t="str">
        <f t="shared" si="0"/>
        <v>-</v>
      </c>
    </row>
    <row r="131" spans="1:6" ht="12.75" customHeight="1" x14ac:dyDescent="0.25">
      <c r="A131" s="63">
        <v>6632</v>
      </c>
      <c r="B131" s="182" t="s">
        <v>265</v>
      </c>
      <c r="C131" s="247" t="s">
        <v>266</v>
      </c>
      <c r="D131" s="194">
        <v>2307.9499999999998</v>
      </c>
      <c r="E131" s="194"/>
      <c r="F131" s="45">
        <f t="shared" si="0"/>
        <v>0</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331273.86</v>
      </c>
      <c r="E134" s="60">
        <f t="shared" si="25"/>
        <v>351605.47000000003</v>
      </c>
      <c r="F134" s="45">
        <f t="shared" ref="F134:F229" si="26">IF(D134&lt;&gt;0,IF(E134/D134&gt;=100,"&gt;&gt;100",E134/D134*100),"-")</f>
        <v>106.13740245004541</v>
      </c>
    </row>
    <row r="135" spans="1:6" ht="22.8" x14ac:dyDescent="0.25">
      <c r="A135" s="63">
        <v>671</v>
      </c>
      <c r="B135" s="182" t="s">
        <v>273</v>
      </c>
      <c r="C135" s="247" t="s">
        <v>274</v>
      </c>
      <c r="D135" s="60">
        <f t="shared" ref="D135:E135" si="27">SUM(D136:D138)</f>
        <v>331273.86</v>
      </c>
      <c r="E135" s="60">
        <f t="shared" si="27"/>
        <v>351605.47000000003</v>
      </c>
      <c r="F135" s="45">
        <f t="shared" si="26"/>
        <v>106.13740245004541</v>
      </c>
    </row>
    <row r="136" spans="1:6" ht="12.75" customHeight="1" x14ac:dyDescent="0.25">
      <c r="A136" s="63">
        <v>6711</v>
      </c>
      <c r="B136" s="65" t="s">
        <v>275</v>
      </c>
      <c r="C136" s="247" t="s">
        <v>276</v>
      </c>
      <c r="D136" s="194">
        <v>329783.86</v>
      </c>
      <c r="E136" s="194">
        <v>340231.09</v>
      </c>
      <c r="F136" s="45">
        <f t="shared" si="26"/>
        <v>103.16790215264022</v>
      </c>
    </row>
    <row r="137" spans="1:6" ht="22.8" x14ac:dyDescent="0.25">
      <c r="A137" s="63">
        <v>6712</v>
      </c>
      <c r="B137" s="182" t="s">
        <v>277</v>
      </c>
      <c r="C137" s="247" t="s">
        <v>278</v>
      </c>
      <c r="D137" s="194">
        <v>1490</v>
      </c>
      <c r="E137" s="194">
        <v>11374.38</v>
      </c>
      <c r="F137" s="45">
        <f t="shared" si="26"/>
        <v>763.38120805369124</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2000</v>
      </c>
      <c r="E140" s="60">
        <f t="shared" si="28"/>
        <v>0</v>
      </c>
      <c r="F140" s="45">
        <f t="shared" si="26"/>
        <v>0</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2000</v>
      </c>
      <c r="E151" s="194"/>
      <c r="F151" s="45">
        <f t="shared" si="26"/>
        <v>0</v>
      </c>
    </row>
    <row r="152" spans="1:6" ht="12.75" customHeight="1" x14ac:dyDescent="0.25">
      <c r="A152" s="63">
        <v>3</v>
      </c>
      <c r="B152" s="64" t="s">
        <v>307</v>
      </c>
      <c r="C152" s="247" t="s">
        <v>13</v>
      </c>
      <c r="D152" s="60">
        <f>D153+D164+D202+D221+D230+D262+D273</f>
        <v>2129756.2699999996</v>
      </c>
      <c r="E152" s="60">
        <f>E153+E164+E202+E221+E230+E262+E273</f>
        <v>1973456.2200000002</v>
      </c>
      <c r="F152" s="45">
        <f t="shared" si="26"/>
        <v>92.661129716969953</v>
      </c>
    </row>
    <row r="153" spans="1:6" ht="12.75" customHeight="1" x14ac:dyDescent="0.25">
      <c r="A153" s="63">
        <v>31</v>
      </c>
      <c r="B153" s="64" t="s">
        <v>308</v>
      </c>
      <c r="C153" s="247" t="s">
        <v>3</v>
      </c>
      <c r="D153" s="60">
        <f t="shared" ref="D153:E153" si="30">D154+D159+D160</f>
        <v>1819963.53</v>
      </c>
      <c r="E153" s="60">
        <f t="shared" si="30"/>
        <v>1718918.3900000001</v>
      </c>
      <c r="F153" s="45">
        <f t="shared" si="26"/>
        <v>94.447957976388679</v>
      </c>
    </row>
    <row r="154" spans="1:6" ht="12.75" customHeight="1" x14ac:dyDescent="0.25">
      <c r="A154" s="63">
        <v>311</v>
      </c>
      <c r="B154" s="64" t="s">
        <v>309</v>
      </c>
      <c r="C154" s="247" t="s">
        <v>310</v>
      </c>
      <c r="D154" s="60">
        <f t="shared" ref="D154:E154" si="31">SUM(D155:D158)</f>
        <v>1515205.56</v>
      </c>
      <c r="E154" s="60">
        <f t="shared" si="31"/>
        <v>1423173.11</v>
      </c>
      <c r="F154" s="45">
        <f t="shared" si="26"/>
        <v>93.926074954476817</v>
      </c>
    </row>
    <row r="155" spans="1:6" ht="12.75" customHeight="1" x14ac:dyDescent="0.25">
      <c r="A155" s="63">
        <v>3111</v>
      </c>
      <c r="B155" s="64" t="s">
        <v>311</v>
      </c>
      <c r="C155" s="247" t="s">
        <v>312</v>
      </c>
      <c r="D155" s="194">
        <v>1493320.68</v>
      </c>
      <c r="E155" s="194">
        <v>1397078.7</v>
      </c>
      <c r="F155" s="45">
        <f t="shared" si="26"/>
        <v>93.555169945145337</v>
      </c>
    </row>
    <row r="156" spans="1:6" ht="12.75" customHeight="1" x14ac:dyDescent="0.25">
      <c r="A156" s="63">
        <v>3112</v>
      </c>
      <c r="B156" s="64" t="s">
        <v>313</v>
      </c>
      <c r="C156" s="247" t="s">
        <v>314</v>
      </c>
      <c r="D156" s="194">
        <v>0</v>
      </c>
      <c r="E156" s="194"/>
      <c r="F156" s="45" t="str">
        <f t="shared" si="26"/>
        <v>-</v>
      </c>
    </row>
    <row r="157" spans="1:6" ht="12.75" customHeight="1" x14ac:dyDescent="0.25">
      <c r="A157" s="63">
        <v>3113</v>
      </c>
      <c r="B157" s="65" t="s">
        <v>315</v>
      </c>
      <c r="C157" s="247" t="s">
        <v>316</v>
      </c>
      <c r="D157" s="194">
        <v>4314.1000000000004</v>
      </c>
      <c r="E157" s="194">
        <v>11542.36</v>
      </c>
      <c r="F157" s="45">
        <f t="shared" si="26"/>
        <v>267.54966273382632</v>
      </c>
    </row>
    <row r="158" spans="1:6" ht="12.75" customHeight="1" x14ac:dyDescent="0.25">
      <c r="A158" s="63">
        <v>3114</v>
      </c>
      <c r="B158" s="65" t="s">
        <v>317</v>
      </c>
      <c r="C158" s="247" t="s">
        <v>318</v>
      </c>
      <c r="D158" s="194">
        <v>17570.78</v>
      </c>
      <c r="E158" s="194">
        <v>14552.05</v>
      </c>
      <c r="F158" s="45">
        <f t="shared" si="26"/>
        <v>82.819601634076577</v>
      </c>
    </row>
    <row r="159" spans="1:6" ht="12.75" customHeight="1" x14ac:dyDescent="0.25">
      <c r="A159" s="63">
        <v>312</v>
      </c>
      <c r="B159" s="65" t="s">
        <v>319</v>
      </c>
      <c r="C159" s="247" t="s">
        <v>320</v>
      </c>
      <c r="D159" s="194">
        <v>54740.74</v>
      </c>
      <c r="E159" s="194">
        <v>56575.1</v>
      </c>
      <c r="F159" s="45">
        <f t="shared" si="26"/>
        <v>103.35099598580508</v>
      </c>
    </row>
    <row r="160" spans="1:6" ht="12.75" customHeight="1" x14ac:dyDescent="0.25">
      <c r="A160" s="63">
        <v>313</v>
      </c>
      <c r="B160" s="65" t="s">
        <v>321</v>
      </c>
      <c r="C160" s="247" t="s">
        <v>322</v>
      </c>
      <c r="D160" s="60">
        <f t="shared" ref="D160:E160" si="32">SUM(D161:D163)</f>
        <v>250017.23</v>
      </c>
      <c r="E160" s="60">
        <f t="shared" si="32"/>
        <v>239170.18</v>
      </c>
      <c r="F160" s="45">
        <f t="shared" si="26"/>
        <v>95.661479010866572</v>
      </c>
    </row>
    <row r="161" spans="1:6" ht="12.75" customHeight="1" x14ac:dyDescent="0.25">
      <c r="A161" s="63">
        <v>3131</v>
      </c>
      <c r="B161" s="65" t="s">
        <v>323</v>
      </c>
      <c r="C161" s="247" t="s">
        <v>324</v>
      </c>
      <c r="D161" s="194">
        <v>0</v>
      </c>
      <c r="E161" s="194"/>
      <c r="F161" s="45" t="str">
        <f t="shared" si="26"/>
        <v>-</v>
      </c>
    </row>
    <row r="162" spans="1:6" ht="12.75" customHeight="1" x14ac:dyDescent="0.25">
      <c r="A162" s="63">
        <v>3132</v>
      </c>
      <c r="B162" s="65" t="s">
        <v>325</v>
      </c>
      <c r="C162" s="247" t="s">
        <v>326</v>
      </c>
      <c r="D162" s="194">
        <v>250011.97</v>
      </c>
      <c r="E162" s="194">
        <v>239170.18</v>
      </c>
      <c r="F162" s="45">
        <f t="shared" si="26"/>
        <v>95.663491632020651</v>
      </c>
    </row>
    <row r="163" spans="1:6" ht="12.75" customHeight="1" x14ac:dyDescent="0.25">
      <c r="A163" s="63">
        <v>3133</v>
      </c>
      <c r="B163" s="64" t="s">
        <v>327</v>
      </c>
      <c r="C163" s="247" t="s">
        <v>328</v>
      </c>
      <c r="D163" s="194">
        <v>5.26</v>
      </c>
      <c r="E163" s="194"/>
      <c r="F163" s="45">
        <f t="shared" si="26"/>
        <v>0</v>
      </c>
    </row>
    <row r="164" spans="1:6" ht="12.75" customHeight="1" x14ac:dyDescent="0.25">
      <c r="A164" s="70">
        <v>32</v>
      </c>
      <c r="B164" s="65" t="s">
        <v>329</v>
      </c>
      <c r="C164" s="247" t="s">
        <v>330</v>
      </c>
      <c r="D164" s="60">
        <f>D165+D170+D178+D188+D189+D194</f>
        <v>296187.51999999996</v>
      </c>
      <c r="E164" s="60">
        <f>E165+E170+E178+E188+E189+E194</f>
        <v>239488.19999999998</v>
      </c>
      <c r="F164" s="45">
        <f t="shared" si="26"/>
        <v>80.856951704109619</v>
      </c>
    </row>
    <row r="165" spans="1:6" ht="12.75" customHeight="1" x14ac:dyDescent="0.25">
      <c r="A165" s="63">
        <v>321</v>
      </c>
      <c r="B165" s="64" t="s">
        <v>331</v>
      </c>
      <c r="C165" s="247" t="s">
        <v>332</v>
      </c>
      <c r="D165" s="60">
        <f t="shared" ref="D165:E165" si="33">SUM(D166:D169)</f>
        <v>30171.94</v>
      </c>
      <c r="E165" s="60">
        <f t="shared" si="33"/>
        <v>27968.87</v>
      </c>
      <c r="F165" s="45">
        <f t="shared" si="26"/>
        <v>92.698281913592567</v>
      </c>
    </row>
    <row r="166" spans="1:6" ht="12.75" customHeight="1" x14ac:dyDescent="0.25">
      <c r="A166" s="63">
        <v>3211</v>
      </c>
      <c r="B166" s="64" t="s">
        <v>333</v>
      </c>
      <c r="C166" s="247" t="s">
        <v>334</v>
      </c>
      <c r="D166" s="194">
        <v>4309</v>
      </c>
      <c r="E166" s="194">
        <v>5002.87</v>
      </c>
      <c r="F166" s="45">
        <f t="shared" si="26"/>
        <v>116.10280807611974</v>
      </c>
    </row>
    <row r="167" spans="1:6" ht="12.75" customHeight="1" x14ac:dyDescent="0.25">
      <c r="A167" s="63">
        <v>3212</v>
      </c>
      <c r="B167" s="64" t="s">
        <v>335</v>
      </c>
      <c r="C167" s="247" t="s">
        <v>336</v>
      </c>
      <c r="D167" s="194">
        <v>25237.439999999999</v>
      </c>
      <c r="E167" s="194">
        <v>22478.25</v>
      </c>
      <c r="F167" s="45">
        <f t="shared" si="26"/>
        <v>89.067076533911532</v>
      </c>
    </row>
    <row r="168" spans="1:6" ht="12.75" customHeight="1" x14ac:dyDescent="0.25">
      <c r="A168" s="63">
        <v>3213</v>
      </c>
      <c r="B168" s="64" t="s">
        <v>337</v>
      </c>
      <c r="C168" s="247" t="s">
        <v>338</v>
      </c>
      <c r="D168" s="194">
        <v>625.5</v>
      </c>
      <c r="E168" s="194">
        <v>487.75</v>
      </c>
      <c r="F168" s="45">
        <f t="shared" si="26"/>
        <v>77.977617905675459</v>
      </c>
    </row>
    <row r="169" spans="1:6" ht="12.75" customHeight="1" x14ac:dyDescent="0.25">
      <c r="A169" s="63">
        <v>3214</v>
      </c>
      <c r="B169" s="64" t="s">
        <v>339</v>
      </c>
      <c r="C169" s="247" t="s">
        <v>340</v>
      </c>
      <c r="D169" s="194">
        <v>0</v>
      </c>
      <c r="E169" s="194"/>
      <c r="F169" s="45" t="str">
        <f t="shared" si="26"/>
        <v>-</v>
      </c>
    </row>
    <row r="170" spans="1:6" ht="12.75" customHeight="1" x14ac:dyDescent="0.25">
      <c r="A170" s="63">
        <v>322</v>
      </c>
      <c r="B170" s="64" t="s">
        <v>341</v>
      </c>
      <c r="C170" s="247" t="s">
        <v>342</v>
      </c>
      <c r="D170" s="60">
        <f t="shared" ref="D170:E170" si="34">SUM(D171:D177)</f>
        <v>203009.77</v>
      </c>
      <c r="E170" s="60">
        <f t="shared" si="34"/>
        <v>137048.94999999998</v>
      </c>
      <c r="F170" s="45">
        <f t="shared" si="26"/>
        <v>67.50854897279082</v>
      </c>
    </row>
    <row r="171" spans="1:6" ht="12.75" customHeight="1" x14ac:dyDescent="0.25">
      <c r="A171" s="63">
        <v>3221</v>
      </c>
      <c r="B171" s="64" t="s">
        <v>343</v>
      </c>
      <c r="C171" s="247" t="s">
        <v>344</v>
      </c>
      <c r="D171" s="194">
        <v>10693.18</v>
      </c>
      <c r="E171" s="194">
        <v>7862.56</v>
      </c>
      <c r="F171" s="45">
        <f t="shared" si="26"/>
        <v>73.528735137723302</v>
      </c>
    </row>
    <row r="172" spans="1:6" ht="12.75" customHeight="1" x14ac:dyDescent="0.25">
      <c r="A172" s="63">
        <v>3222</v>
      </c>
      <c r="B172" s="64" t="s">
        <v>345</v>
      </c>
      <c r="C172" s="247" t="s">
        <v>346</v>
      </c>
      <c r="D172" s="194">
        <v>149249.46</v>
      </c>
      <c r="E172" s="194">
        <v>77987.539999999994</v>
      </c>
      <c r="F172" s="45">
        <f t="shared" si="26"/>
        <v>52.253147180566017</v>
      </c>
    </row>
    <row r="173" spans="1:6" ht="12.75" customHeight="1" x14ac:dyDescent="0.25">
      <c r="A173" s="63">
        <v>3223</v>
      </c>
      <c r="B173" s="65" t="s">
        <v>347</v>
      </c>
      <c r="C173" s="247" t="s">
        <v>348</v>
      </c>
      <c r="D173" s="194">
        <v>40155.49</v>
      </c>
      <c r="E173" s="194">
        <v>43257.919999999998</v>
      </c>
      <c r="F173" s="45">
        <f t="shared" si="26"/>
        <v>107.7260419434553</v>
      </c>
    </row>
    <row r="174" spans="1:6" ht="12.75" customHeight="1" x14ac:dyDescent="0.25">
      <c r="A174" s="63">
        <v>3224</v>
      </c>
      <c r="B174" s="65" t="s">
        <v>349</v>
      </c>
      <c r="C174" s="247" t="s">
        <v>350</v>
      </c>
      <c r="D174" s="194">
        <v>1974.25</v>
      </c>
      <c r="E174" s="194">
        <v>6291.31</v>
      </c>
      <c r="F174" s="45">
        <f t="shared" si="26"/>
        <v>318.66835507154616</v>
      </c>
    </row>
    <row r="175" spans="1:6" ht="12.75" customHeight="1" x14ac:dyDescent="0.25">
      <c r="A175" s="63">
        <v>3225</v>
      </c>
      <c r="B175" s="65" t="s">
        <v>351</v>
      </c>
      <c r="C175" s="247" t="s">
        <v>352</v>
      </c>
      <c r="D175" s="194">
        <v>698.89</v>
      </c>
      <c r="E175" s="194">
        <v>1599.63</v>
      </c>
      <c r="F175" s="45">
        <f t="shared" si="26"/>
        <v>228.88151211206343</v>
      </c>
    </row>
    <row r="176" spans="1:6" ht="12.75" customHeight="1" x14ac:dyDescent="0.25">
      <c r="A176" s="63">
        <v>3226</v>
      </c>
      <c r="B176" s="65" t="s">
        <v>353</v>
      </c>
      <c r="C176" s="247" t="s">
        <v>354</v>
      </c>
      <c r="D176" s="194">
        <v>0</v>
      </c>
      <c r="E176" s="194"/>
      <c r="F176" s="45" t="str">
        <f t="shared" si="26"/>
        <v>-</v>
      </c>
    </row>
    <row r="177" spans="1:6" ht="12.75" customHeight="1" x14ac:dyDescent="0.25">
      <c r="A177" s="63">
        <v>3227</v>
      </c>
      <c r="B177" s="65" t="s">
        <v>355</v>
      </c>
      <c r="C177" s="247" t="s">
        <v>356</v>
      </c>
      <c r="D177" s="194">
        <v>238.5</v>
      </c>
      <c r="E177" s="194">
        <v>49.99</v>
      </c>
      <c r="F177" s="45">
        <f t="shared" si="26"/>
        <v>20.960167714884697</v>
      </c>
    </row>
    <row r="178" spans="1:6" ht="12.75" customHeight="1" x14ac:dyDescent="0.25">
      <c r="A178" s="63">
        <v>323</v>
      </c>
      <c r="B178" s="65" t="s">
        <v>357</v>
      </c>
      <c r="C178" s="247" t="s">
        <v>358</v>
      </c>
      <c r="D178" s="60">
        <f t="shared" ref="D178:E178" si="35">SUM(D179:D187)</f>
        <v>55307.45</v>
      </c>
      <c r="E178" s="60">
        <f t="shared" si="35"/>
        <v>65133.599999999999</v>
      </c>
      <c r="F178" s="45">
        <f t="shared" si="26"/>
        <v>117.76641302392355</v>
      </c>
    </row>
    <row r="179" spans="1:6" ht="12.75" customHeight="1" x14ac:dyDescent="0.25">
      <c r="A179" s="63">
        <v>3231</v>
      </c>
      <c r="B179" s="65" t="s">
        <v>359</v>
      </c>
      <c r="C179" s="247" t="s">
        <v>360</v>
      </c>
      <c r="D179" s="194">
        <v>12485.08</v>
      </c>
      <c r="E179" s="194">
        <v>8909.16</v>
      </c>
      <c r="F179" s="45">
        <f t="shared" si="26"/>
        <v>71.358453450037956</v>
      </c>
    </row>
    <row r="180" spans="1:6" ht="12.75" customHeight="1" x14ac:dyDescent="0.25">
      <c r="A180" s="63">
        <v>3232</v>
      </c>
      <c r="B180" s="65" t="s">
        <v>361</v>
      </c>
      <c r="C180" s="247" t="s">
        <v>362</v>
      </c>
      <c r="D180" s="194">
        <v>9943.09</v>
      </c>
      <c r="E180" s="194">
        <v>19864.3</v>
      </c>
      <c r="F180" s="45">
        <f t="shared" si="26"/>
        <v>199.77994768225972</v>
      </c>
    </row>
    <row r="181" spans="1:6" ht="12.75" customHeight="1" x14ac:dyDescent="0.25">
      <c r="A181" s="63">
        <v>3233</v>
      </c>
      <c r="B181" s="65" t="s">
        <v>363</v>
      </c>
      <c r="C181" s="247" t="s">
        <v>364</v>
      </c>
      <c r="D181" s="194">
        <v>912.5</v>
      </c>
      <c r="E181" s="194"/>
      <c r="F181" s="45">
        <f t="shared" si="26"/>
        <v>0</v>
      </c>
    </row>
    <row r="182" spans="1:6" ht="12.75" customHeight="1" x14ac:dyDescent="0.25">
      <c r="A182" s="63">
        <v>3234</v>
      </c>
      <c r="B182" s="65" t="s">
        <v>365</v>
      </c>
      <c r="C182" s="247" t="s">
        <v>366</v>
      </c>
      <c r="D182" s="194">
        <v>7195.7</v>
      </c>
      <c r="E182" s="194">
        <v>10602.8</v>
      </c>
      <c r="F182" s="45">
        <f t="shared" si="26"/>
        <v>147.34911127478912</v>
      </c>
    </row>
    <row r="183" spans="1:6" ht="12.75" customHeight="1" x14ac:dyDescent="0.25">
      <c r="A183" s="63">
        <v>3235</v>
      </c>
      <c r="B183" s="64" t="s">
        <v>367</v>
      </c>
      <c r="C183" s="247" t="s">
        <v>368</v>
      </c>
      <c r="D183" s="194">
        <v>1506.7</v>
      </c>
      <c r="E183" s="194">
        <v>1569.48</v>
      </c>
      <c r="F183" s="45">
        <f t="shared" si="26"/>
        <v>104.16672197517754</v>
      </c>
    </row>
    <row r="184" spans="1:6" ht="12.75" customHeight="1" x14ac:dyDescent="0.25">
      <c r="A184" s="63">
        <v>3236</v>
      </c>
      <c r="B184" s="64" t="s">
        <v>369</v>
      </c>
      <c r="C184" s="247" t="s">
        <v>370</v>
      </c>
      <c r="D184" s="194">
        <v>429.34</v>
      </c>
      <c r="E184" s="194">
        <v>3834.6</v>
      </c>
      <c r="F184" s="45">
        <f t="shared" si="26"/>
        <v>893.13830530581822</v>
      </c>
    </row>
    <row r="185" spans="1:6" ht="12.75" customHeight="1" x14ac:dyDescent="0.25">
      <c r="A185" s="63">
        <v>3237</v>
      </c>
      <c r="B185" s="64" t="s">
        <v>371</v>
      </c>
      <c r="C185" s="247" t="s">
        <v>372</v>
      </c>
      <c r="D185" s="194">
        <v>2131.5500000000002</v>
      </c>
      <c r="E185" s="194">
        <v>17748.21</v>
      </c>
      <c r="F185" s="45">
        <f t="shared" si="26"/>
        <v>832.64338157678674</v>
      </c>
    </row>
    <row r="186" spans="1:6" ht="12.75" customHeight="1" x14ac:dyDescent="0.25">
      <c r="A186" s="63">
        <v>3238</v>
      </c>
      <c r="B186" s="64" t="s">
        <v>373</v>
      </c>
      <c r="C186" s="247" t="s">
        <v>374</v>
      </c>
      <c r="D186" s="194">
        <v>1556.73</v>
      </c>
      <c r="E186" s="194">
        <v>1695.26</v>
      </c>
      <c r="F186" s="45">
        <f t="shared" si="26"/>
        <v>108.89878142002787</v>
      </c>
    </row>
    <row r="187" spans="1:6" ht="12.75" customHeight="1" x14ac:dyDescent="0.25">
      <c r="A187" s="63">
        <v>3239</v>
      </c>
      <c r="B187" s="64" t="s">
        <v>375</v>
      </c>
      <c r="C187" s="247" t="s">
        <v>376</v>
      </c>
      <c r="D187" s="194">
        <v>19146.759999999998</v>
      </c>
      <c r="E187" s="194">
        <v>909.79</v>
      </c>
      <c r="F187" s="45">
        <f t="shared" si="26"/>
        <v>4.7516655559478478</v>
      </c>
    </row>
    <row r="188" spans="1:6" ht="12.75" customHeight="1" x14ac:dyDescent="0.25">
      <c r="A188" s="63">
        <v>324</v>
      </c>
      <c r="B188" s="64" t="s">
        <v>377</v>
      </c>
      <c r="C188" s="247" t="s">
        <v>378</v>
      </c>
      <c r="D188" s="194">
        <v>0</v>
      </c>
      <c r="E188" s="194"/>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v>0</v>
      </c>
      <c r="E190" s="192"/>
      <c r="F190" s="71" t="str">
        <f>IF(D190&lt;&gt;0,IF(E190/D190&gt;=100,"&gt;&gt;100",E190/D190*100),"-")</f>
        <v>-</v>
      </c>
    </row>
    <row r="191" spans="1:6" ht="12.75" customHeight="1" x14ac:dyDescent="0.25">
      <c r="A191" s="70" t="s">
        <v>383</v>
      </c>
      <c r="B191" s="65" t="s">
        <v>384</v>
      </c>
      <c r="C191" s="277" t="s">
        <v>383</v>
      </c>
      <c r="D191" s="192">
        <v>0</v>
      </c>
      <c r="E191" s="192"/>
      <c r="F191" s="71" t="str">
        <f>IF(D191&lt;&gt;0,IF(E191/D191&gt;=100,"&gt;&gt;100",E191/D191*100),"-")</f>
        <v>-</v>
      </c>
    </row>
    <row r="192" spans="1:6" ht="12.75" customHeight="1" x14ac:dyDescent="0.25">
      <c r="A192" s="70" t="s">
        <v>385</v>
      </c>
      <c r="B192" s="65" t="s">
        <v>386</v>
      </c>
      <c r="C192" s="277" t="s">
        <v>385</v>
      </c>
      <c r="D192" s="192">
        <v>0</v>
      </c>
      <c r="E192" s="192"/>
      <c r="F192" s="71" t="str">
        <f>IF(D192&lt;&gt;0,IF(E192/D192&gt;=100,"&gt;&gt;100",E192/D192*100),"-")</f>
        <v>-</v>
      </c>
    </row>
    <row r="193" spans="1:6" ht="12.75" customHeight="1" x14ac:dyDescent="0.25">
      <c r="A193" s="70" t="s">
        <v>387</v>
      </c>
      <c r="B193" s="65" t="s">
        <v>388</v>
      </c>
      <c r="C193" s="277" t="s">
        <v>387</v>
      </c>
      <c r="D193" s="192">
        <v>0</v>
      </c>
      <c r="E193" s="192"/>
      <c r="F193" s="71" t="str">
        <f>IF(D193&lt;&gt;0,IF(E193/D193&gt;=100,"&gt;&gt;100",E193/D193*100),"-")</f>
        <v>-</v>
      </c>
    </row>
    <row r="194" spans="1:6" ht="12.75" customHeight="1" x14ac:dyDescent="0.25">
      <c r="A194" s="63">
        <v>329</v>
      </c>
      <c r="B194" s="64" t="s">
        <v>389</v>
      </c>
      <c r="C194" s="247" t="s">
        <v>390</v>
      </c>
      <c r="D194" s="60">
        <f t="shared" ref="D194:E194" si="36">SUM(D195:D201)</f>
        <v>7698.3600000000006</v>
      </c>
      <c r="E194" s="60">
        <f t="shared" si="36"/>
        <v>9336.7799999999988</v>
      </c>
      <c r="F194" s="45">
        <f t="shared" si="26"/>
        <v>121.28271476002679</v>
      </c>
    </row>
    <row r="195" spans="1:6" ht="12.75" customHeight="1" x14ac:dyDescent="0.25">
      <c r="A195" s="63">
        <v>3291</v>
      </c>
      <c r="B195" s="183" t="s">
        <v>391</v>
      </c>
      <c r="C195" s="247" t="s">
        <v>392</v>
      </c>
      <c r="D195" s="194">
        <v>1587.61</v>
      </c>
      <c r="E195" s="194">
        <v>3050.52</v>
      </c>
      <c r="F195" s="45">
        <f t="shared" si="26"/>
        <v>192.14542614370029</v>
      </c>
    </row>
    <row r="196" spans="1:6" ht="12.75" customHeight="1" x14ac:dyDescent="0.25">
      <c r="A196" s="63">
        <v>3292</v>
      </c>
      <c r="B196" s="64" t="s">
        <v>393</v>
      </c>
      <c r="C196" s="247" t="s">
        <v>394</v>
      </c>
      <c r="D196" s="194">
        <v>0</v>
      </c>
      <c r="E196" s="194">
        <v>1363.76</v>
      </c>
      <c r="F196" s="45" t="str">
        <f t="shared" si="26"/>
        <v>-</v>
      </c>
    </row>
    <row r="197" spans="1:6" ht="12.75" customHeight="1" x14ac:dyDescent="0.25">
      <c r="A197" s="63">
        <v>3293</v>
      </c>
      <c r="B197" s="64" t="s">
        <v>395</v>
      </c>
      <c r="C197" s="247" t="s">
        <v>396</v>
      </c>
      <c r="D197" s="194">
        <v>43.49</v>
      </c>
      <c r="E197" s="194">
        <v>150</v>
      </c>
      <c r="F197" s="45">
        <f t="shared" si="26"/>
        <v>344.90687514371115</v>
      </c>
    </row>
    <row r="198" spans="1:6" ht="12.75" customHeight="1" x14ac:dyDescent="0.25">
      <c r="A198" s="63">
        <v>3294</v>
      </c>
      <c r="B198" s="64" t="s">
        <v>397</v>
      </c>
      <c r="C198" s="247" t="s">
        <v>398</v>
      </c>
      <c r="D198" s="194">
        <v>215</v>
      </c>
      <c r="E198" s="194">
        <v>555</v>
      </c>
      <c r="F198" s="45">
        <f t="shared" si="26"/>
        <v>258.13953488372096</v>
      </c>
    </row>
    <row r="199" spans="1:6" ht="12.75" customHeight="1" x14ac:dyDescent="0.25">
      <c r="A199" s="63">
        <v>3295</v>
      </c>
      <c r="B199" s="64" t="s">
        <v>399</v>
      </c>
      <c r="C199" s="247" t="s">
        <v>400</v>
      </c>
      <c r="D199" s="194">
        <v>3918</v>
      </c>
      <c r="E199" s="194">
        <v>3780</v>
      </c>
      <c r="F199" s="45">
        <f t="shared" si="26"/>
        <v>96.477794793261879</v>
      </c>
    </row>
    <row r="200" spans="1:6" ht="12.75" customHeight="1" x14ac:dyDescent="0.25">
      <c r="A200" s="63" t="s">
        <v>401</v>
      </c>
      <c r="B200" s="64" t="s">
        <v>402</v>
      </c>
      <c r="C200" s="247" t="s">
        <v>401</v>
      </c>
      <c r="D200" s="194">
        <v>625.24</v>
      </c>
      <c r="E200" s="194"/>
      <c r="F200" s="45">
        <f t="shared" si="26"/>
        <v>0</v>
      </c>
    </row>
    <row r="201" spans="1:6" ht="12.75" customHeight="1" x14ac:dyDescent="0.25">
      <c r="A201" s="63">
        <v>3299</v>
      </c>
      <c r="B201" s="64" t="s">
        <v>403</v>
      </c>
      <c r="C201" s="247" t="s">
        <v>404</v>
      </c>
      <c r="D201" s="194">
        <v>1309.02</v>
      </c>
      <c r="E201" s="194">
        <v>437.5</v>
      </c>
      <c r="F201" s="45">
        <f t="shared" si="26"/>
        <v>33.421949244472962</v>
      </c>
    </row>
    <row r="202" spans="1:6" ht="12.75" customHeight="1" x14ac:dyDescent="0.25">
      <c r="A202" s="63">
        <v>34</v>
      </c>
      <c r="B202" s="183" t="s">
        <v>405</v>
      </c>
      <c r="C202" s="247" t="s">
        <v>406</v>
      </c>
      <c r="D202" s="60">
        <f t="shared" ref="D202:E202" si="37">D203+D208+D216</f>
        <v>1830.65</v>
      </c>
      <c r="E202" s="60">
        <f t="shared" si="37"/>
        <v>6102.1200000000008</v>
      </c>
      <c r="F202" s="45">
        <f t="shared" si="26"/>
        <v>333.33078414770711</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1830.65</v>
      </c>
      <c r="E216" s="60">
        <f t="shared" si="40"/>
        <v>6102.1200000000008</v>
      </c>
      <c r="F216" s="45">
        <f t="shared" si="26"/>
        <v>333.33078414770711</v>
      </c>
    </row>
    <row r="217" spans="1:6" ht="12.75" customHeight="1" x14ac:dyDescent="0.25">
      <c r="A217" s="63">
        <v>3431</v>
      </c>
      <c r="B217" s="182" t="s">
        <v>435</v>
      </c>
      <c r="C217" s="247" t="s">
        <v>436</v>
      </c>
      <c r="D217" s="194">
        <v>1121.33</v>
      </c>
      <c r="E217" s="194">
        <v>2264.69</v>
      </c>
      <c r="F217" s="45">
        <f t="shared" si="26"/>
        <v>201.96463128606212</v>
      </c>
    </row>
    <row r="218" spans="1:6" ht="12.75" customHeight="1" x14ac:dyDescent="0.25">
      <c r="A218" s="63">
        <v>3432</v>
      </c>
      <c r="B218" s="65" t="s">
        <v>437</v>
      </c>
      <c r="C218" s="247" t="s">
        <v>438</v>
      </c>
      <c r="D218" s="194">
        <v>0</v>
      </c>
      <c r="E218" s="194">
        <v>170.32</v>
      </c>
      <c r="F218" s="45" t="str">
        <f t="shared" si="26"/>
        <v>-</v>
      </c>
    </row>
    <row r="219" spans="1:6" ht="12.75" customHeight="1" x14ac:dyDescent="0.25">
      <c r="A219" s="63">
        <v>3433</v>
      </c>
      <c r="B219" s="65" t="s">
        <v>439</v>
      </c>
      <c r="C219" s="247" t="s">
        <v>440</v>
      </c>
      <c r="D219" s="194">
        <v>709.32</v>
      </c>
      <c r="E219" s="194"/>
      <c r="F219" s="45">
        <f t="shared" si="26"/>
        <v>0</v>
      </c>
    </row>
    <row r="220" spans="1:6" ht="12.75" customHeight="1" x14ac:dyDescent="0.25">
      <c r="A220" s="63">
        <v>3434</v>
      </c>
      <c r="B220" s="65" t="s">
        <v>441</v>
      </c>
      <c r="C220" s="247" t="s">
        <v>442</v>
      </c>
      <c r="D220" s="194">
        <v>0</v>
      </c>
      <c r="E220" s="194">
        <v>3667.11</v>
      </c>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v>0</v>
      </c>
      <c r="E243" s="192"/>
      <c r="F243" s="71" t="str">
        <f t="shared" si="44"/>
        <v>-</v>
      </c>
    </row>
    <row r="244" spans="1:6" ht="12" x14ac:dyDescent="0.25">
      <c r="A244" s="70" t="s">
        <v>488</v>
      </c>
      <c r="B244" s="65" t="s">
        <v>135</v>
      </c>
      <c r="C244" s="277" t="s">
        <v>488</v>
      </c>
      <c r="D244" s="192">
        <v>0</v>
      </c>
      <c r="E244" s="192"/>
      <c r="F244" s="71" t="str">
        <f t="shared" si="44"/>
        <v>-</v>
      </c>
    </row>
    <row r="245" spans="1:6" ht="12" x14ac:dyDescent="0.25">
      <c r="A245" s="70" t="s">
        <v>489</v>
      </c>
      <c r="B245" s="65" t="s">
        <v>138</v>
      </c>
      <c r="C245" s="277" t="s">
        <v>489</v>
      </c>
      <c r="D245" s="192">
        <v>0</v>
      </c>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9458.23</v>
      </c>
      <c r="E262" s="60">
        <f t="shared" si="55"/>
        <v>8947.51</v>
      </c>
      <c r="F262" s="45">
        <f t="shared" ref="F262:F268" si="56">IF(D262&lt;&gt;0,IF(E262/D262&gt;=100,"&gt;&gt;100",E262/D262*100),"-")</f>
        <v>94.600258187842769</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9458.23</v>
      </c>
      <c r="E269" s="60">
        <f t="shared" si="58"/>
        <v>8947.51</v>
      </c>
      <c r="F269" s="45">
        <f t="shared" ref="F269:F272" si="59">IF(D269&lt;&gt;0,IF(E269/D269&gt;=100,"&gt;&gt;100",E269/D269*100),"-")</f>
        <v>94.600258187842769</v>
      </c>
    </row>
    <row r="270" spans="1:6" ht="12.75" customHeight="1" x14ac:dyDescent="0.25">
      <c r="A270" s="63">
        <v>3721</v>
      </c>
      <c r="B270" s="65" t="s">
        <v>532</v>
      </c>
      <c r="C270" s="247" t="s">
        <v>533</v>
      </c>
      <c r="D270" s="194">
        <v>480</v>
      </c>
      <c r="E270" s="194"/>
      <c r="F270" s="45">
        <f t="shared" si="59"/>
        <v>0</v>
      </c>
    </row>
    <row r="271" spans="1:6" ht="12.75" customHeight="1" x14ac:dyDescent="0.25">
      <c r="A271" s="63">
        <v>3722</v>
      </c>
      <c r="B271" s="65" t="s">
        <v>534</v>
      </c>
      <c r="C271" s="247" t="s">
        <v>535</v>
      </c>
      <c r="D271" s="194">
        <v>8978.23</v>
      </c>
      <c r="E271" s="194">
        <v>8947.51</v>
      </c>
      <c r="F271" s="45">
        <f t="shared" si="59"/>
        <v>99.657839017267335</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2316.34</v>
      </c>
      <c r="E273" s="60">
        <f t="shared" si="60"/>
        <v>0</v>
      </c>
      <c r="F273" s="45">
        <f t="shared" ref="F273:F277" si="61">IF(D273&lt;&gt;0,IF(E273/D273&gt;=100,"&gt;&gt;100",E273/D273*100),"-")</f>
        <v>0</v>
      </c>
    </row>
    <row r="274" spans="1:6" ht="12.75" customHeight="1" x14ac:dyDescent="0.25">
      <c r="A274" s="63">
        <v>381</v>
      </c>
      <c r="B274" s="64" t="s">
        <v>540</v>
      </c>
      <c r="C274" s="247" t="s">
        <v>541</v>
      </c>
      <c r="D274" s="60">
        <f t="shared" ref="D274:E274" si="62">SUM(D275:D277)</f>
        <v>2316.34</v>
      </c>
      <c r="E274" s="60">
        <f t="shared" si="62"/>
        <v>0</v>
      </c>
      <c r="F274" s="45">
        <f t="shared" si="61"/>
        <v>0</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2316.34</v>
      </c>
      <c r="E276" s="194"/>
      <c r="F276" s="45">
        <f t="shared" si="61"/>
        <v>0</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2129756.2699999996</v>
      </c>
      <c r="E299" s="60">
        <f>E152-E297+E298</f>
        <v>1973456.2200000002</v>
      </c>
      <c r="F299" s="45">
        <f t="shared" si="68"/>
        <v>92.661129716969953</v>
      </c>
    </row>
    <row r="300" spans="1:6" ht="12.75" customHeight="1" x14ac:dyDescent="0.25">
      <c r="A300" s="63" t="s">
        <v>581</v>
      </c>
      <c r="B300" s="64" t="s">
        <v>592</v>
      </c>
      <c r="C300" s="247" t="s">
        <v>593</v>
      </c>
      <c r="D300" s="60">
        <f>IF(D6&gt;=D299,D6-D299,0)</f>
        <v>0</v>
      </c>
      <c r="E300" s="60">
        <f>IF(E6&gt;=E299,E6-E299,0)</f>
        <v>0</v>
      </c>
      <c r="F300" s="45" t="str">
        <f t="shared" si="68"/>
        <v>-</v>
      </c>
    </row>
    <row r="301" spans="1:6" ht="12.75" customHeight="1" x14ac:dyDescent="0.25">
      <c r="A301" s="63" t="s">
        <v>581</v>
      </c>
      <c r="B301" s="64" t="s">
        <v>594</v>
      </c>
      <c r="C301" s="247" t="s">
        <v>595</v>
      </c>
      <c r="D301" s="60">
        <f>IF(D299&gt;=D6,D299-D6,0)</f>
        <v>278974.48</v>
      </c>
      <c r="E301" s="60">
        <f>IF(E299&gt;=E6,E299-E6,0)</f>
        <v>36047.770000000484</v>
      </c>
      <c r="F301" s="45">
        <f t="shared" si="68"/>
        <v>12.921529596542483</v>
      </c>
    </row>
    <row r="302" spans="1:6" ht="12.75" customHeight="1" x14ac:dyDescent="0.25">
      <c r="A302" s="63">
        <v>92211</v>
      </c>
      <c r="B302" s="64" t="s">
        <v>596</v>
      </c>
      <c r="C302" s="247" t="s">
        <v>597</v>
      </c>
      <c r="D302" s="194">
        <v>126853.95</v>
      </c>
      <c r="E302" s="194">
        <v>7598.23</v>
      </c>
      <c r="F302" s="45">
        <f t="shared" si="68"/>
        <v>5.9897464761641244</v>
      </c>
    </row>
    <row r="303" spans="1:6" ht="12.75" customHeight="1" x14ac:dyDescent="0.25">
      <c r="A303" s="63">
        <v>92221</v>
      </c>
      <c r="B303" s="64" t="s">
        <v>598</v>
      </c>
      <c r="C303" s="247" t="s">
        <v>599</v>
      </c>
      <c r="D303" s="194">
        <v>0</v>
      </c>
      <c r="E303" s="194">
        <v>0</v>
      </c>
      <c r="F303" s="45" t="str">
        <f t="shared" si="68"/>
        <v>-</v>
      </c>
    </row>
    <row r="304" spans="1:6" ht="12.75" customHeight="1" x14ac:dyDescent="0.25">
      <c r="A304" s="63">
        <v>96</v>
      </c>
      <c r="B304" s="220" t="s">
        <v>600</v>
      </c>
      <c r="C304" s="247" t="s">
        <v>601</v>
      </c>
      <c r="D304" s="194">
        <v>211517.56</v>
      </c>
      <c r="E304" s="194">
        <v>182464.74</v>
      </c>
      <c r="F304" s="45">
        <f t="shared" si="68"/>
        <v>86.264582477218426</v>
      </c>
    </row>
    <row r="305" spans="1:6" ht="12" x14ac:dyDescent="0.25">
      <c r="A305" s="63">
        <v>9661</v>
      </c>
      <c r="B305" s="220" t="s">
        <v>602</v>
      </c>
      <c r="C305" s="247" t="s">
        <v>603</v>
      </c>
      <c r="D305" s="194">
        <v>827.81</v>
      </c>
      <c r="E305" s="194">
        <v>1038.5999999999999</v>
      </c>
      <c r="F305" s="45">
        <f t="shared" si="68"/>
        <v>125.46357255892053</v>
      </c>
    </row>
    <row r="306" spans="1:6" ht="12.75" customHeight="1" x14ac:dyDescent="0.25">
      <c r="A306" s="249" t="s">
        <v>604</v>
      </c>
      <c r="B306" s="184" t="s">
        <v>605</v>
      </c>
      <c r="C306" s="250" t="s">
        <v>604</v>
      </c>
      <c r="D306" s="196">
        <v>0</v>
      </c>
      <c r="E306" s="196"/>
      <c r="F306" s="61" t="str">
        <f t="shared" si="68"/>
        <v>-</v>
      </c>
    </row>
    <row r="307" spans="1:6" s="55" customFormat="1" ht="20.100000000000001" customHeight="1" x14ac:dyDescent="0.25">
      <c r="A307" s="382" t="s">
        <v>606</v>
      </c>
      <c r="B307" s="383"/>
      <c r="C307" s="171"/>
      <c r="D307" s="43"/>
      <c r="E307" s="43"/>
      <c r="F307" s="44"/>
    </row>
    <row r="308" spans="1:6" ht="12.75" customHeight="1" x14ac:dyDescent="0.25">
      <c r="A308" s="63">
        <v>7</v>
      </c>
      <c r="B308" s="64" t="s">
        <v>607</v>
      </c>
      <c r="C308" s="247" t="s">
        <v>608</v>
      </c>
      <c r="D308" s="60">
        <f t="shared" ref="D308:E308" si="71">D309+D321+D354+D358</f>
        <v>0</v>
      </c>
      <c r="E308" s="60">
        <f t="shared" si="71"/>
        <v>143.69999999999999</v>
      </c>
      <c r="F308" s="45" t="str">
        <f t="shared" ref="F308:F428" si="72">IF(D308&lt;&gt;0,IF(E308/D308&gt;=100,"&gt;&gt;100",E308/D308*100),"-")</f>
        <v>-</v>
      </c>
    </row>
    <row r="309" spans="1:6" ht="12.75" customHeight="1" x14ac:dyDescent="0.25">
      <c r="A309" s="63">
        <v>71</v>
      </c>
      <c r="B309" s="64" t="s">
        <v>609</v>
      </c>
      <c r="C309" s="247" t="s">
        <v>610</v>
      </c>
      <c r="D309" s="60">
        <f t="shared" ref="D309:E309" si="73">D310+D314</f>
        <v>0</v>
      </c>
      <c r="E309" s="60">
        <f t="shared" si="73"/>
        <v>0</v>
      </c>
      <c r="F309" s="45" t="str">
        <f t="shared" si="72"/>
        <v>-</v>
      </c>
    </row>
    <row r="310" spans="1:6" ht="12"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0</v>
      </c>
      <c r="E321" s="60">
        <f t="shared" si="76"/>
        <v>143.69999999999999</v>
      </c>
      <c r="F321" s="45" t="str">
        <f t="shared" si="72"/>
        <v>-</v>
      </c>
    </row>
    <row r="322" spans="1:6" ht="12.75" customHeight="1" x14ac:dyDescent="0.25">
      <c r="A322" s="63">
        <v>721</v>
      </c>
      <c r="B322" s="64" t="s">
        <v>635</v>
      </c>
      <c r="C322" s="247" t="s">
        <v>636</v>
      </c>
      <c r="D322" s="60">
        <f t="shared" ref="D322:E322" si="77">SUM(D323:D326)</f>
        <v>0</v>
      </c>
      <c r="E322" s="60">
        <f t="shared" si="77"/>
        <v>143.69999999999999</v>
      </c>
      <c r="F322" s="45" t="str">
        <f t="shared" si="72"/>
        <v>-</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0</v>
      </c>
      <c r="E324" s="194">
        <v>143.69999999999999</v>
      </c>
      <c r="F324" s="45" t="str">
        <f t="shared" si="72"/>
        <v>-</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11415.61</v>
      </c>
      <c r="E360" s="60">
        <f t="shared" si="86"/>
        <v>9456.9699999999993</v>
      </c>
      <c r="F360" s="45">
        <f t="shared" si="72"/>
        <v>82.842441183607349</v>
      </c>
    </row>
    <row r="361" spans="1:6" ht="12.75" customHeight="1" x14ac:dyDescent="0.25">
      <c r="A361" s="63">
        <v>41</v>
      </c>
      <c r="B361" s="64" t="s">
        <v>713</v>
      </c>
      <c r="C361" s="247" t="s">
        <v>714</v>
      </c>
      <c r="D361" s="60">
        <f t="shared" ref="D361:E361" si="87">D362+D366</f>
        <v>0</v>
      </c>
      <c r="E361" s="60">
        <f t="shared" si="87"/>
        <v>0</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0</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11415.61</v>
      </c>
      <c r="E373" s="60">
        <f t="shared" si="90"/>
        <v>9456.9699999999993</v>
      </c>
      <c r="F373" s="45">
        <f t="shared" si="72"/>
        <v>82.842441183607349</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11415.61</v>
      </c>
      <c r="E379" s="60">
        <f t="shared" si="92"/>
        <v>9406.9699999999993</v>
      </c>
      <c r="F379" s="45">
        <f t="shared" si="72"/>
        <v>82.404444440551131</v>
      </c>
    </row>
    <row r="380" spans="1:6" ht="12.75" customHeight="1" x14ac:dyDescent="0.25">
      <c r="A380" s="63">
        <v>4221</v>
      </c>
      <c r="B380" s="64" t="s">
        <v>647</v>
      </c>
      <c r="C380" s="247" t="s">
        <v>739</v>
      </c>
      <c r="D380" s="194">
        <v>3218.66</v>
      </c>
      <c r="E380" s="194">
        <v>9406.9699999999993</v>
      </c>
      <c r="F380" s="45">
        <f t="shared" si="72"/>
        <v>292.26355067015464</v>
      </c>
    </row>
    <row r="381" spans="1:6" ht="12.75" customHeight="1" x14ac:dyDescent="0.25">
      <c r="A381" s="63">
        <v>4222</v>
      </c>
      <c r="B381" s="64" t="s">
        <v>740</v>
      </c>
      <c r="C381" s="247" t="s">
        <v>741</v>
      </c>
      <c r="D381" s="194">
        <v>2307.9499999999998</v>
      </c>
      <c r="E381" s="194"/>
      <c r="F381" s="45">
        <f t="shared" si="72"/>
        <v>0</v>
      </c>
    </row>
    <row r="382" spans="1:6" ht="12.75" customHeight="1" x14ac:dyDescent="0.25">
      <c r="A382" s="63">
        <v>4223</v>
      </c>
      <c r="B382" s="64" t="s">
        <v>651</v>
      </c>
      <c r="C382" s="247" t="s">
        <v>742</v>
      </c>
      <c r="D382" s="194">
        <v>4399</v>
      </c>
      <c r="E382" s="194"/>
      <c r="F382" s="45">
        <f t="shared" si="72"/>
        <v>0</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0</v>
      </c>
      <c r="E385" s="194"/>
      <c r="F385" s="45" t="str">
        <f t="shared" si="72"/>
        <v>-</v>
      </c>
    </row>
    <row r="386" spans="1:6" ht="12.75" customHeight="1" x14ac:dyDescent="0.25">
      <c r="A386" s="63">
        <v>4227</v>
      </c>
      <c r="B386" s="183" t="s">
        <v>659</v>
      </c>
      <c r="C386" s="247" t="s">
        <v>746</v>
      </c>
      <c r="D386" s="194">
        <v>1490</v>
      </c>
      <c r="E386" s="194"/>
      <c r="F386" s="45">
        <f t="shared" si="72"/>
        <v>0</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0</v>
      </c>
      <c r="E393" s="60">
        <f t="shared" si="94"/>
        <v>50</v>
      </c>
      <c r="F393" s="45" t="str">
        <f t="shared" si="72"/>
        <v>-</v>
      </c>
    </row>
    <row r="394" spans="1:6" ht="12.75" customHeight="1" x14ac:dyDescent="0.25">
      <c r="A394" s="63">
        <v>4241</v>
      </c>
      <c r="B394" s="64" t="s">
        <v>756</v>
      </c>
      <c r="C394" s="247" t="s">
        <v>757</v>
      </c>
      <c r="D394" s="194">
        <v>0</v>
      </c>
      <c r="E394" s="194">
        <v>50</v>
      </c>
      <c r="F394" s="45" t="str">
        <f t="shared" si="72"/>
        <v>-</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c r="F408" s="45" t="str">
        <f t="shared" si="72"/>
        <v>-</v>
      </c>
    </row>
    <row r="409" spans="1:6" ht="12.75" customHeight="1" x14ac:dyDescent="0.25">
      <c r="A409" s="63">
        <v>4312</v>
      </c>
      <c r="B409" s="64" t="s">
        <v>705</v>
      </c>
      <c r="C409" s="247" t="s">
        <v>777</v>
      </c>
      <c r="D409" s="194">
        <v>0</v>
      </c>
      <c r="E409" s="194"/>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c r="F411" s="45" t="str">
        <f t="shared" si="72"/>
        <v>-</v>
      </c>
    </row>
    <row r="412" spans="1:6" ht="12.75" customHeight="1" x14ac:dyDescent="0.25">
      <c r="A412" s="63">
        <v>45</v>
      </c>
      <c r="B412" s="64" t="s">
        <v>782</v>
      </c>
      <c r="C412" s="247" t="s">
        <v>783</v>
      </c>
      <c r="D412" s="60">
        <f t="shared" ref="D412:E412" si="100">SUM(D413:D416)</f>
        <v>0</v>
      </c>
      <c r="E412" s="60">
        <f t="shared" si="100"/>
        <v>0</v>
      </c>
      <c r="F412" s="45" t="str">
        <f t="shared" si="72"/>
        <v>-</v>
      </c>
    </row>
    <row r="413" spans="1:6" ht="12.75" customHeight="1" x14ac:dyDescent="0.25">
      <c r="A413" s="63">
        <v>451</v>
      </c>
      <c r="B413" s="64" t="s">
        <v>784</v>
      </c>
      <c r="C413" s="247" t="s">
        <v>785</v>
      </c>
      <c r="D413" s="194">
        <v>0</v>
      </c>
      <c r="E413" s="194"/>
      <c r="F413" s="45" t="str">
        <f t="shared" si="72"/>
        <v>-</v>
      </c>
    </row>
    <row r="414" spans="1:6" ht="12.75" customHeight="1" x14ac:dyDescent="0.25">
      <c r="A414" s="63">
        <v>452</v>
      </c>
      <c r="B414" s="64" t="s">
        <v>786</v>
      </c>
      <c r="C414" s="247" t="s">
        <v>787</v>
      </c>
      <c r="D414" s="194">
        <v>0</v>
      </c>
      <c r="E414" s="194"/>
      <c r="F414" s="45" t="str">
        <f t="shared" si="72"/>
        <v>-</v>
      </c>
    </row>
    <row r="415" spans="1:6" ht="12.75" customHeight="1" x14ac:dyDescent="0.25">
      <c r="A415" s="63">
        <v>453</v>
      </c>
      <c r="B415" s="64" t="s">
        <v>788</v>
      </c>
      <c r="C415" s="247" t="s">
        <v>789</v>
      </c>
      <c r="D415" s="194">
        <v>0</v>
      </c>
      <c r="E415" s="194"/>
      <c r="F415" s="45" t="str">
        <f t="shared" si="72"/>
        <v>-</v>
      </c>
    </row>
    <row r="416" spans="1:6" ht="12.75" customHeight="1" x14ac:dyDescent="0.25">
      <c r="A416" s="63">
        <v>454</v>
      </c>
      <c r="B416" s="64" t="s">
        <v>790</v>
      </c>
      <c r="C416" s="247" t="s">
        <v>791</v>
      </c>
      <c r="D416" s="194">
        <v>0</v>
      </c>
      <c r="E416" s="194"/>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11415.61</v>
      </c>
      <c r="E418" s="60">
        <f t="shared" si="102"/>
        <v>9313.2699999999986</v>
      </c>
      <c r="F418" s="45">
        <f t="shared" si="72"/>
        <v>81.583638544063774</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56983.86</v>
      </c>
      <c r="E420" s="194">
        <v>81399.429999999993</v>
      </c>
      <c r="F420" s="45">
        <f t="shared" si="72"/>
        <v>142.84646564834321</v>
      </c>
    </row>
    <row r="421" spans="1:6" ht="12.75" customHeight="1" x14ac:dyDescent="0.25">
      <c r="A421" s="63">
        <v>97</v>
      </c>
      <c r="B421" s="220" t="s">
        <v>800</v>
      </c>
      <c r="C421" s="247" t="s">
        <v>801</v>
      </c>
      <c r="D421" s="194">
        <v>0</v>
      </c>
      <c r="E421" s="194"/>
      <c r="F421" s="45" t="str">
        <f t="shared" si="72"/>
        <v>-</v>
      </c>
    </row>
    <row r="422" spans="1:6" ht="12.75" customHeight="1" x14ac:dyDescent="0.25">
      <c r="A422" s="63" t="s">
        <v>581</v>
      </c>
      <c r="B422" s="64" t="s">
        <v>802</v>
      </c>
      <c r="C422" s="247" t="s">
        <v>803</v>
      </c>
      <c r="D422" s="60">
        <f>D6+D308</f>
        <v>1850781.7899999996</v>
      </c>
      <c r="E422" s="60">
        <f>E6+E308</f>
        <v>1937552.1499999997</v>
      </c>
      <c r="F422" s="45">
        <f t="shared" si="72"/>
        <v>104.68830850124154</v>
      </c>
    </row>
    <row r="423" spans="1:6" ht="12.75" customHeight="1" x14ac:dyDescent="0.25">
      <c r="A423" s="63" t="s">
        <v>581</v>
      </c>
      <c r="B423" s="64" t="s">
        <v>804</v>
      </c>
      <c r="C423" s="247" t="s">
        <v>805</v>
      </c>
      <c r="D423" s="60">
        <f t="shared" ref="D423:E423" si="103">D299+D360</f>
        <v>2141171.8799999994</v>
      </c>
      <c r="E423" s="60">
        <f t="shared" si="103"/>
        <v>1982913.1900000002</v>
      </c>
      <c r="F423" s="45">
        <f t="shared" si="72"/>
        <v>92.608781598607621</v>
      </c>
    </row>
    <row r="424" spans="1:6" ht="12.75" customHeight="1" x14ac:dyDescent="0.25">
      <c r="A424" s="63" t="s">
        <v>581</v>
      </c>
      <c r="B424" s="64" t="s">
        <v>806</v>
      </c>
      <c r="C424" s="247" t="s">
        <v>807</v>
      </c>
      <c r="D424" s="60">
        <f t="shared" ref="D424:E424" si="104">IF(D422&gt;=D423,D422-D423,0)</f>
        <v>0</v>
      </c>
      <c r="E424" s="60">
        <f t="shared" si="104"/>
        <v>0</v>
      </c>
      <c r="F424" s="45" t="str">
        <f t="shared" si="72"/>
        <v>-</v>
      </c>
    </row>
    <row r="425" spans="1:6" ht="12.75" customHeight="1" x14ac:dyDescent="0.25">
      <c r="A425" s="63" t="s">
        <v>581</v>
      </c>
      <c r="B425" s="64" t="s">
        <v>808</v>
      </c>
      <c r="C425" s="247" t="s">
        <v>809</v>
      </c>
      <c r="D425" s="60">
        <f t="shared" ref="D425:E425" si="105">IF(D423&gt;=D422,D423-D422,0)</f>
        <v>290390.08999999985</v>
      </c>
      <c r="E425" s="60">
        <f t="shared" si="105"/>
        <v>45361.040000000503</v>
      </c>
      <c r="F425" s="45">
        <f t="shared" si="72"/>
        <v>15.620725900116126</v>
      </c>
    </row>
    <row r="426" spans="1:6" ht="12.75" customHeight="1" x14ac:dyDescent="0.25">
      <c r="A426" s="251" t="s">
        <v>810</v>
      </c>
      <c r="B426" s="183" t="s">
        <v>811</v>
      </c>
      <c r="C426" s="252" t="s">
        <v>812</v>
      </c>
      <c r="D426" s="60">
        <f t="shared" ref="D426:E426" si="106">IF(D302-D303+D419-D420&gt;=0,D302-D303+D419-D420,0)</f>
        <v>69870.09</v>
      </c>
      <c r="E426" s="60">
        <f t="shared" si="106"/>
        <v>0</v>
      </c>
      <c r="F426" s="45">
        <f t="shared" si="72"/>
        <v>0</v>
      </c>
    </row>
    <row r="427" spans="1:6" ht="12.75" customHeight="1" x14ac:dyDescent="0.25">
      <c r="A427" s="251" t="s">
        <v>810</v>
      </c>
      <c r="B427" s="64" t="s">
        <v>813</v>
      </c>
      <c r="C427" s="252" t="s">
        <v>814</v>
      </c>
      <c r="D427" s="60">
        <f t="shared" ref="D427:E427" si="107">IF(D303-D302+D420-D419&gt;=0,D303-D302+D420-D419,0)</f>
        <v>0</v>
      </c>
      <c r="E427" s="60">
        <f t="shared" si="107"/>
        <v>73801.2</v>
      </c>
      <c r="F427" s="45" t="str">
        <f t="shared" si="72"/>
        <v>-</v>
      </c>
    </row>
    <row r="428" spans="1:6" ht="22.8" x14ac:dyDescent="0.25">
      <c r="A428" s="249" t="s">
        <v>815</v>
      </c>
      <c r="B428" s="243" t="s">
        <v>816</v>
      </c>
      <c r="C428" s="250" t="s">
        <v>817</v>
      </c>
      <c r="D428" s="81">
        <f t="shared" ref="D428:E428" si="108">D304+D421</f>
        <v>211517.56</v>
      </c>
      <c r="E428" s="81">
        <f t="shared" si="108"/>
        <v>182464.74</v>
      </c>
      <c r="F428" s="61">
        <f t="shared" si="72"/>
        <v>86.264582477218426</v>
      </c>
    </row>
    <row r="429" spans="1:6" s="55" customFormat="1" ht="20.100000000000001" customHeight="1" x14ac:dyDescent="0.25">
      <c r="A429" s="382" t="s">
        <v>818</v>
      </c>
      <c r="B429" s="38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12"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12"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c r="F610" s="45" t="str">
        <f t="shared" si="109"/>
        <v>-</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1850781.7899999996</v>
      </c>
      <c r="E643" s="60">
        <f>E422+E430</f>
        <v>1937552.1499999997</v>
      </c>
      <c r="F643" s="45">
        <f t="shared" si="109"/>
        <v>104.68830850124154</v>
      </c>
    </row>
    <row r="644" spans="1:6" ht="12.75" customHeight="1" x14ac:dyDescent="0.25">
      <c r="A644" s="63" t="s">
        <v>581</v>
      </c>
      <c r="B644" s="64" t="s">
        <v>1237</v>
      </c>
      <c r="C644" s="247" t="s">
        <v>1238</v>
      </c>
      <c r="D644" s="60">
        <f>D423+D535</f>
        <v>2141171.8799999994</v>
      </c>
      <c r="E644" s="60">
        <f>E423+E535</f>
        <v>1982913.1900000002</v>
      </c>
      <c r="F644" s="45">
        <f t="shared" si="109"/>
        <v>92.608781598607621</v>
      </c>
    </row>
    <row r="645" spans="1:6" ht="12.75" customHeight="1" x14ac:dyDescent="0.25">
      <c r="A645" s="63" t="s">
        <v>581</v>
      </c>
      <c r="B645" s="64" t="s">
        <v>1239</v>
      </c>
      <c r="C645" s="247" t="s">
        <v>1240</v>
      </c>
      <c r="D645" s="60">
        <f t="shared" ref="D645:E645" si="163">IF(D643&gt;=D644,D643-D644,0)</f>
        <v>0</v>
      </c>
      <c r="E645" s="60">
        <f t="shared" si="163"/>
        <v>0</v>
      </c>
      <c r="F645" s="45" t="str">
        <f t="shared" si="109"/>
        <v>-</v>
      </c>
    </row>
    <row r="646" spans="1:6" ht="12.75" customHeight="1" x14ac:dyDescent="0.25">
      <c r="A646" s="63" t="s">
        <v>581</v>
      </c>
      <c r="B646" s="64" t="s">
        <v>1241</v>
      </c>
      <c r="C646" s="247" t="s">
        <v>1242</v>
      </c>
      <c r="D646" s="60">
        <f t="shared" ref="D646:E646" si="164">IF(D644&gt;=D643,D644-D643,0)</f>
        <v>290390.08999999985</v>
      </c>
      <c r="E646" s="60">
        <f t="shared" si="164"/>
        <v>45361.040000000503</v>
      </c>
      <c r="F646" s="45">
        <f t="shared" si="109"/>
        <v>15.620725900116126</v>
      </c>
    </row>
    <row r="647" spans="1:6" ht="22.8" x14ac:dyDescent="0.25">
      <c r="A647" s="251" t="s">
        <v>1243</v>
      </c>
      <c r="B647" s="64" t="s">
        <v>1244</v>
      </c>
      <c r="C647" s="252" t="s">
        <v>1243</v>
      </c>
      <c r="D647" s="60">
        <f>IF(D426-D427+D641-D642&gt;=0,D426-D427+D641-D642,0)</f>
        <v>69870.09</v>
      </c>
      <c r="E647" s="60">
        <f>IF(E426-E427+E641-E642&gt;=0,E426-E427+E641-E642,0)</f>
        <v>0</v>
      </c>
      <c r="F647" s="45">
        <f t="shared" si="109"/>
        <v>0</v>
      </c>
    </row>
    <row r="648" spans="1:6" ht="22.8" x14ac:dyDescent="0.25">
      <c r="A648" s="251" t="s">
        <v>1245</v>
      </c>
      <c r="B648" s="64" t="s">
        <v>1246</v>
      </c>
      <c r="C648" s="252" t="s">
        <v>1245</v>
      </c>
      <c r="D648" s="60">
        <f>IF(D427-D426+D642-D641&gt;=0,D427-D426+D642-D641,0)</f>
        <v>0</v>
      </c>
      <c r="E648" s="60">
        <f>IF(E427-E426+E642-E641&gt;=0,E427-E426+E642-E641,0)</f>
        <v>73801.2</v>
      </c>
      <c r="F648" s="45" t="str">
        <f t="shared" si="109"/>
        <v>-</v>
      </c>
    </row>
    <row r="649" spans="1:6" ht="22.8" x14ac:dyDescent="0.25">
      <c r="A649" s="63" t="s">
        <v>581</v>
      </c>
      <c r="B649" s="64" t="s">
        <v>1247</v>
      </c>
      <c r="C649" s="247" t="s">
        <v>1248</v>
      </c>
      <c r="D649" s="60">
        <f t="shared" ref="D649:E649" si="165">IF(D645+D647-D646-D648&gt;=0,D645+D647-D646-D648,0)</f>
        <v>0</v>
      </c>
      <c r="E649" s="60">
        <f t="shared" si="165"/>
        <v>0</v>
      </c>
      <c r="F649" s="45" t="str">
        <f t="shared" si="109"/>
        <v>-</v>
      </c>
    </row>
    <row r="650" spans="1:6" ht="22.8" x14ac:dyDescent="0.25">
      <c r="A650" s="63" t="s">
        <v>581</v>
      </c>
      <c r="B650" s="64" t="s">
        <v>1249</v>
      </c>
      <c r="C650" s="247" t="s">
        <v>1250</v>
      </c>
      <c r="D650" s="60">
        <f t="shared" ref="D650:E650" si="166">IF(D646+D648-D645-D647&gt;=0,D646+D648-D645-D647,0)</f>
        <v>220519.99999999985</v>
      </c>
      <c r="E650" s="60">
        <f t="shared" si="166"/>
        <v>119162.2400000005</v>
      </c>
      <c r="F650" s="45">
        <f t="shared" si="109"/>
        <v>54.036930890622429</v>
      </c>
    </row>
    <row r="651" spans="1:6" ht="22.8" x14ac:dyDescent="0.25">
      <c r="A651" s="249" t="s">
        <v>1251</v>
      </c>
      <c r="B651" s="184" t="s">
        <v>1252</v>
      </c>
      <c r="C651" s="250" t="s">
        <v>1251</v>
      </c>
      <c r="D651" s="196">
        <v>0</v>
      </c>
      <c r="E651" s="196">
        <v>0</v>
      </c>
      <c r="F651" s="61" t="str">
        <f t="shared" si="109"/>
        <v>-</v>
      </c>
    </row>
    <row r="652" spans="1:6" s="55" customFormat="1" ht="20.100000000000001" customHeight="1" x14ac:dyDescent="0.25">
      <c r="A652" s="382" t="s">
        <v>1253</v>
      </c>
      <c r="B652" s="383"/>
      <c r="C652" s="171"/>
      <c r="D652" s="43"/>
      <c r="E652" s="43"/>
      <c r="F652" s="44"/>
    </row>
    <row r="653" spans="1:6" ht="12.75" customHeight="1" x14ac:dyDescent="0.25">
      <c r="A653" s="63">
        <v>11</v>
      </c>
      <c r="B653" s="64" t="s">
        <v>1254</v>
      </c>
      <c r="C653" s="247" t="s">
        <v>1255</v>
      </c>
      <c r="D653" s="194">
        <v>91681.81</v>
      </c>
      <c r="E653" s="194">
        <v>147390.84</v>
      </c>
      <c r="F653" s="45">
        <f t="shared" ref="F653:F740" si="167">IF(D653&lt;&gt;0,IF(E653/D653&gt;=100,"&gt;&gt;100",E653/D653*100),"-")</f>
        <v>160.76344915092753</v>
      </c>
    </row>
    <row r="654" spans="1:6" ht="12.75" customHeight="1" x14ac:dyDescent="0.25">
      <c r="A654" s="63" t="s">
        <v>1256</v>
      </c>
      <c r="B654" s="64" t="s">
        <v>1257</v>
      </c>
      <c r="C654" s="247" t="s">
        <v>1256</v>
      </c>
      <c r="D654" s="194">
        <v>559701.38</v>
      </c>
      <c r="E654" s="194">
        <v>558119.97</v>
      </c>
      <c r="F654" s="45">
        <f t="shared" si="167"/>
        <v>99.717454689856226</v>
      </c>
    </row>
    <row r="655" spans="1:6" ht="12.75" customHeight="1" x14ac:dyDescent="0.25">
      <c r="A655" s="63" t="s">
        <v>1258</v>
      </c>
      <c r="B655" s="64" t="s">
        <v>1259</v>
      </c>
      <c r="C655" s="247" t="s">
        <v>1258</v>
      </c>
      <c r="D655" s="194">
        <v>600424.31000000006</v>
      </c>
      <c r="E655" s="194">
        <v>562620.85</v>
      </c>
      <c r="F655" s="45">
        <f t="shared" si="167"/>
        <v>93.703875847398649</v>
      </c>
    </row>
    <row r="656" spans="1:6" ht="22.8" x14ac:dyDescent="0.25">
      <c r="A656" s="63">
        <v>11</v>
      </c>
      <c r="B656" s="64" t="s">
        <v>1260</v>
      </c>
      <c r="C656" s="247" t="s">
        <v>1261</v>
      </c>
      <c r="D656" s="60">
        <f t="shared" ref="D656:E656" si="168">+D653+D654-D655</f>
        <v>50958.879999999888</v>
      </c>
      <c r="E656" s="60">
        <f t="shared" si="168"/>
        <v>142889.95999999996</v>
      </c>
      <c r="F656" s="45">
        <f t="shared" si="167"/>
        <v>280.40247352375144</v>
      </c>
    </row>
    <row r="657" spans="1:6" ht="22.8" x14ac:dyDescent="0.25">
      <c r="A657" s="63" t="s">
        <v>581</v>
      </c>
      <c r="B657" s="64" t="s">
        <v>1262</v>
      </c>
      <c r="C657" s="247" t="s">
        <v>1263</v>
      </c>
      <c r="D657" s="253">
        <v>0</v>
      </c>
      <c r="E657" s="253"/>
      <c r="F657" s="45" t="str">
        <f t="shared" si="167"/>
        <v>-</v>
      </c>
    </row>
    <row r="658" spans="1:6" ht="22.8" x14ac:dyDescent="0.25">
      <c r="A658" s="63" t="s">
        <v>581</v>
      </c>
      <c r="B658" s="64" t="s">
        <v>1264</v>
      </c>
      <c r="C658" s="247" t="s">
        <v>1265</v>
      </c>
      <c r="D658" s="253">
        <v>120</v>
      </c>
      <c r="E658" s="253">
        <v>130</v>
      </c>
      <c r="F658" s="45">
        <f t="shared" si="167"/>
        <v>108.33333333333333</v>
      </c>
    </row>
    <row r="659" spans="1:6" ht="12.75" customHeight="1" x14ac:dyDescent="0.25">
      <c r="A659" s="63" t="s">
        <v>581</v>
      </c>
      <c r="B659" s="64" t="s">
        <v>1266</v>
      </c>
      <c r="C659" s="247" t="s">
        <v>1267</v>
      </c>
      <c r="D659" s="253">
        <v>0</v>
      </c>
      <c r="E659" s="253"/>
      <c r="F659" s="45" t="str">
        <f t="shared" si="167"/>
        <v>-</v>
      </c>
    </row>
    <row r="660" spans="1:6" ht="12.75" customHeight="1" x14ac:dyDescent="0.25">
      <c r="A660" s="63" t="s">
        <v>581</v>
      </c>
      <c r="B660" s="64" t="s">
        <v>1268</v>
      </c>
      <c r="C660" s="247" t="s">
        <v>1269</v>
      </c>
      <c r="D660" s="253">
        <v>117</v>
      </c>
      <c r="E660" s="253">
        <v>130</v>
      </c>
      <c r="F660" s="45">
        <f t="shared" si="167"/>
        <v>111.11111111111111</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v>0</v>
      </c>
      <c r="E663" s="192"/>
      <c r="F663" s="71" t="str">
        <f t="shared" si="167"/>
        <v>-</v>
      </c>
    </row>
    <row r="664" spans="1:6" ht="12.75" customHeight="1" x14ac:dyDescent="0.25">
      <c r="A664" s="70" t="s">
        <v>1277</v>
      </c>
      <c r="B664" s="65" t="s">
        <v>1278</v>
      </c>
      <c r="C664" s="277" t="s">
        <v>1277</v>
      </c>
      <c r="D664" s="192">
        <v>0</v>
      </c>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v>0</v>
      </c>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v>0</v>
      </c>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0</v>
      </c>
      <c r="E672" s="194"/>
      <c r="F672" s="45" t="str">
        <f t="shared" si="167"/>
        <v>-</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1413289.43</v>
      </c>
      <c r="E683" s="192">
        <v>1482142.88</v>
      </c>
      <c r="F683" s="71">
        <f t="shared" si="167"/>
        <v>104.87185770574963</v>
      </c>
    </row>
    <row r="684" spans="1:6" ht="22.8" x14ac:dyDescent="0.25">
      <c r="A684" s="70">
        <v>63613</v>
      </c>
      <c r="B684" s="182" t="s">
        <v>1317</v>
      </c>
      <c r="C684" s="278" t="s">
        <v>1318</v>
      </c>
      <c r="D684" s="192">
        <v>0</v>
      </c>
      <c r="E684" s="192"/>
      <c r="F684" s="71" t="str">
        <f t="shared" si="167"/>
        <v>-</v>
      </c>
    </row>
    <row r="685" spans="1:6" ht="22.8" x14ac:dyDescent="0.25">
      <c r="A685" s="63">
        <v>63622</v>
      </c>
      <c r="B685" s="244" t="s">
        <v>1319</v>
      </c>
      <c r="C685" s="247" t="s">
        <v>1320</v>
      </c>
      <c r="D685" s="194">
        <v>0</v>
      </c>
      <c r="E685" s="194"/>
      <c r="F685" s="45" t="str">
        <f t="shared" si="167"/>
        <v>-</v>
      </c>
    </row>
    <row r="686" spans="1:6" ht="22.8" x14ac:dyDescent="0.25">
      <c r="A686" s="63">
        <v>63623</v>
      </c>
      <c r="B686" s="244" t="s">
        <v>1321</v>
      </c>
      <c r="C686" s="247" t="s">
        <v>1322</v>
      </c>
      <c r="D686" s="194">
        <v>0</v>
      </c>
      <c r="E686" s="194"/>
      <c r="F686" s="45" t="str">
        <f t="shared" si="167"/>
        <v>-</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22.8"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v>0</v>
      </c>
      <c r="E711" s="192"/>
      <c r="F711" s="71" t="str">
        <f t="shared" si="167"/>
        <v>-</v>
      </c>
    </row>
    <row r="712" spans="1:6" ht="12.75" customHeight="1" x14ac:dyDescent="0.25">
      <c r="A712" s="70" t="s">
        <v>1358</v>
      </c>
      <c r="B712" s="65" t="s">
        <v>1359</v>
      </c>
      <c r="C712" s="277" t="s">
        <v>1358</v>
      </c>
      <c r="D712" s="192">
        <v>0</v>
      </c>
      <c r="E712" s="192"/>
      <c r="F712" s="71" t="str">
        <f t="shared" si="167"/>
        <v>-</v>
      </c>
    </row>
    <row r="713" spans="1:6" ht="22.8" x14ac:dyDescent="0.25">
      <c r="A713" s="70" t="s">
        <v>1360</v>
      </c>
      <c r="B713" s="65" t="s">
        <v>1361</v>
      </c>
      <c r="C713" s="277" t="s">
        <v>1360</v>
      </c>
      <c r="D713" s="192">
        <v>0</v>
      </c>
      <c r="E713" s="192"/>
      <c r="F713" s="71" t="str">
        <f t="shared" si="167"/>
        <v>-</v>
      </c>
    </row>
    <row r="714" spans="1:6" ht="12" x14ac:dyDescent="0.25">
      <c r="A714" s="70" t="s">
        <v>1362</v>
      </c>
      <c r="B714" s="65" t="s">
        <v>1363</v>
      </c>
      <c r="C714" s="277" t="s">
        <v>1362</v>
      </c>
      <c r="D714" s="192">
        <v>0</v>
      </c>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v>0</v>
      </c>
      <c r="E722" s="192"/>
      <c r="F722" s="71" t="str">
        <f t="shared" si="167"/>
        <v>-</v>
      </c>
    </row>
    <row r="723" spans="1:6" ht="12" x14ac:dyDescent="0.25">
      <c r="A723" s="70" t="s">
        <v>1380</v>
      </c>
      <c r="B723" s="65" t="s">
        <v>1381</v>
      </c>
      <c r="C723" s="277" t="s">
        <v>1380</v>
      </c>
      <c r="D723" s="192">
        <v>0</v>
      </c>
      <c r="E723" s="192"/>
      <c r="F723" s="71" t="str">
        <f t="shared" si="167"/>
        <v>-</v>
      </c>
    </row>
    <row r="724" spans="1:6" ht="12.75" customHeight="1" x14ac:dyDescent="0.25">
      <c r="A724" s="70">
        <v>65264</v>
      </c>
      <c r="B724" s="65" t="s">
        <v>1382</v>
      </c>
      <c r="C724" s="278" t="s">
        <v>1383</v>
      </c>
      <c r="D724" s="192">
        <v>33250.410000000003</v>
      </c>
      <c r="E724" s="192">
        <v>35228.959999999999</v>
      </c>
      <c r="F724" s="71">
        <f t="shared" si="167"/>
        <v>105.95045294178327</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v>0</v>
      </c>
      <c r="E730" s="192"/>
      <c r="F730" s="71" t="str">
        <f t="shared" si="167"/>
        <v>-</v>
      </c>
    </row>
    <row r="731" spans="1:6" ht="12" x14ac:dyDescent="0.25">
      <c r="A731" s="70">
        <v>66345</v>
      </c>
      <c r="B731" s="65" t="s">
        <v>1392</v>
      </c>
      <c r="C731" s="277">
        <v>66345</v>
      </c>
      <c r="D731" s="192">
        <v>0</v>
      </c>
      <c r="E731" s="192"/>
      <c r="F731" s="71" t="str">
        <f t="shared" si="167"/>
        <v>-</v>
      </c>
    </row>
    <row r="732" spans="1:6" ht="12.75" customHeight="1" x14ac:dyDescent="0.25">
      <c r="A732" s="70">
        <v>31214</v>
      </c>
      <c r="B732" s="65" t="s">
        <v>1393</v>
      </c>
      <c r="C732" s="278" t="s">
        <v>1394</v>
      </c>
      <c r="D732" s="192">
        <v>0</v>
      </c>
      <c r="E732" s="192">
        <v>3052.99</v>
      </c>
      <c r="F732" s="71" t="str">
        <f t="shared" si="167"/>
        <v>-</v>
      </c>
    </row>
    <row r="733" spans="1:6" ht="12.75" customHeight="1" x14ac:dyDescent="0.25">
      <c r="A733" s="70">
        <v>31215</v>
      </c>
      <c r="B733" s="65" t="s">
        <v>1395</v>
      </c>
      <c r="C733" s="278" t="s">
        <v>1396</v>
      </c>
      <c r="D733" s="192">
        <v>4043.68</v>
      </c>
      <c r="E733" s="192">
        <v>882.88</v>
      </c>
      <c r="F733" s="71">
        <f t="shared" si="167"/>
        <v>21.833577335496379</v>
      </c>
    </row>
    <row r="734" spans="1:6" ht="12.75" customHeight="1" x14ac:dyDescent="0.25">
      <c r="A734" s="70">
        <v>32121</v>
      </c>
      <c r="B734" s="65" t="s">
        <v>1397</v>
      </c>
      <c r="C734" s="278" t="s">
        <v>1398</v>
      </c>
      <c r="D734" s="192">
        <v>25237.439999999999</v>
      </c>
      <c r="E734" s="192">
        <v>17993.73</v>
      </c>
      <c r="F734" s="71">
        <f t="shared" si="167"/>
        <v>71.297762372094795</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61.04</v>
      </c>
      <c r="E736" s="194">
        <v>3360</v>
      </c>
      <c r="F736" s="45">
        <f t="shared" si="167"/>
        <v>5504.5871559633024</v>
      </c>
    </row>
    <row r="737" spans="1:6" ht="12.75" customHeight="1" x14ac:dyDescent="0.25">
      <c r="A737" s="63" t="s">
        <v>1403</v>
      </c>
      <c r="B737" s="64" t="s">
        <v>1404</v>
      </c>
      <c r="C737" s="247" t="s">
        <v>1403</v>
      </c>
      <c r="D737" s="194">
        <v>0</v>
      </c>
      <c r="E737" s="194"/>
      <c r="F737" s="45" t="str">
        <f t="shared" si="167"/>
        <v>-</v>
      </c>
    </row>
    <row r="738" spans="1:6" ht="12.75" customHeight="1" x14ac:dyDescent="0.25">
      <c r="A738" s="63" t="s">
        <v>1405</v>
      </c>
      <c r="B738" s="64" t="s">
        <v>1406</v>
      </c>
      <c r="C738" s="247" t="s">
        <v>1405</v>
      </c>
      <c r="D738" s="194">
        <v>2131.5500000000002</v>
      </c>
      <c r="E738" s="194">
        <v>15198.21</v>
      </c>
      <c r="F738" s="45">
        <f t="shared" si="167"/>
        <v>713.0121273251857</v>
      </c>
    </row>
    <row r="739" spans="1:6" ht="12.75" customHeight="1" x14ac:dyDescent="0.25">
      <c r="A739" s="70" t="s">
        <v>1407</v>
      </c>
      <c r="B739" s="65" t="s">
        <v>1408</v>
      </c>
      <c r="C739" s="278" t="s">
        <v>1407</v>
      </c>
      <c r="D739" s="192">
        <v>0</v>
      </c>
      <c r="E739" s="192"/>
      <c r="F739" s="71" t="str">
        <f t="shared" si="167"/>
        <v>-</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1587.61</v>
      </c>
      <c r="E741" s="192">
        <v>3050.52</v>
      </c>
      <c r="F741" s="71">
        <f t="shared" ref="F741:F1006" si="169">IF(D741&lt;&gt;0,IF(E741/D741&gt;=100,"&gt;&gt;100",E741/D741*100),"-")</f>
        <v>192.14542614370029</v>
      </c>
    </row>
    <row r="742" spans="1:6" ht="12.75" customHeight="1" x14ac:dyDescent="0.25">
      <c r="A742" s="70" t="s">
        <v>1413</v>
      </c>
      <c r="B742" s="65" t="s">
        <v>1414</v>
      </c>
      <c r="C742" s="278" t="s">
        <v>1413</v>
      </c>
      <c r="D742" s="192">
        <v>0</v>
      </c>
      <c r="E742" s="192"/>
      <c r="F742" s="71" t="str">
        <f t="shared" si="169"/>
        <v>-</v>
      </c>
    </row>
    <row r="743" spans="1:6" ht="12.75" customHeight="1" x14ac:dyDescent="0.25">
      <c r="A743" s="70" t="s">
        <v>1415</v>
      </c>
      <c r="B743" s="65" t="s">
        <v>1416</v>
      </c>
      <c r="C743" s="277" t="s">
        <v>1415</v>
      </c>
      <c r="D743" s="192">
        <v>0</v>
      </c>
      <c r="E743" s="192"/>
      <c r="F743" s="71" t="str">
        <f t="shared" ref="F743:F744" si="170">IF(D743&lt;&gt;0,IF(E743/D743&gt;=100,"&gt;&gt;100",E743/D743*100),"-")</f>
        <v>-</v>
      </c>
    </row>
    <row r="744" spans="1:6" ht="12.75" customHeight="1" x14ac:dyDescent="0.25">
      <c r="A744" s="70" t="s">
        <v>1417</v>
      </c>
      <c r="B744" s="65" t="s">
        <v>1418</v>
      </c>
      <c r="C744" s="277" t="s">
        <v>1417</v>
      </c>
      <c r="D744" s="192">
        <v>3918</v>
      </c>
      <c r="E744" s="192">
        <v>3780</v>
      </c>
      <c r="F744" s="71">
        <f t="shared" si="170"/>
        <v>96.477794793261879</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22.8"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v>0</v>
      </c>
      <c r="E806" s="192"/>
      <c r="F806" s="71" t="str">
        <f t="shared" ref="F806:F814" si="171">IF(D806&lt;&gt;0,IF(E806/D806&gt;=100,"&gt;&gt;100",E806/D806*100),"-")</f>
        <v>-</v>
      </c>
    </row>
    <row r="807" spans="1:6" ht="12" x14ac:dyDescent="0.25">
      <c r="A807" s="70" t="s">
        <v>1542</v>
      </c>
      <c r="B807" s="182" t="s">
        <v>1543</v>
      </c>
      <c r="C807" s="277" t="s">
        <v>1542</v>
      </c>
      <c r="D807" s="192">
        <v>0</v>
      </c>
      <c r="E807" s="192"/>
      <c r="F807" s="71" t="str">
        <f t="shared" si="171"/>
        <v>-</v>
      </c>
    </row>
    <row r="808" spans="1:6" ht="12" x14ac:dyDescent="0.25">
      <c r="A808" s="70" t="s">
        <v>1544</v>
      </c>
      <c r="B808" s="182" t="s">
        <v>1545</v>
      </c>
      <c r="C808" s="277" t="s">
        <v>1544</v>
      </c>
      <c r="D808" s="192">
        <v>0</v>
      </c>
      <c r="E808" s="192"/>
      <c r="F808" s="71" t="str">
        <f t="shared" si="171"/>
        <v>-</v>
      </c>
    </row>
    <row r="809" spans="1:6" ht="22.8" x14ac:dyDescent="0.25">
      <c r="A809" s="70" t="s">
        <v>1546</v>
      </c>
      <c r="B809" s="182" t="s">
        <v>1547</v>
      </c>
      <c r="C809" s="277" t="s">
        <v>1546</v>
      </c>
      <c r="D809" s="192">
        <v>0</v>
      </c>
      <c r="E809" s="192"/>
      <c r="F809" s="71" t="str">
        <f t="shared" si="171"/>
        <v>-</v>
      </c>
    </row>
    <row r="810" spans="1:6" ht="12" x14ac:dyDescent="0.25">
      <c r="A810" s="70" t="s">
        <v>1548</v>
      </c>
      <c r="B810" s="182" t="s">
        <v>1549</v>
      </c>
      <c r="C810" s="277" t="s">
        <v>1548</v>
      </c>
      <c r="D810" s="192">
        <v>0</v>
      </c>
      <c r="E810" s="192"/>
      <c r="F810" s="71" t="str">
        <f t="shared" si="171"/>
        <v>-</v>
      </c>
    </row>
    <row r="811" spans="1:6" ht="12" x14ac:dyDescent="0.25">
      <c r="A811" s="70" t="s">
        <v>1550</v>
      </c>
      <c r="B811" s="182" t="s">
        <v>1551</v>
      </c>
      <c r="C811" s="277" t="s">
        <v>1550</v>
      </c>
      <c r="D811" s="192">
        <v>0</v>
      </c>
      <c r="E811" s="192"/>
      <c r="F811" s="71" t="str">
        <f t="shared" si="171"/>
        <v>-</v>
      </c>
    </row>
    <row r="812" spans="1:6" ht="12" x14ac:dyDescent="0.25">
      <c r="A812" s="70" t="s">
        <v>1552</v>
      </c>
      <c r="B812" s="182" t="s">
        <v>1553</v>
      </c>
      <c r="C812" s="277" t="s">
        <v>1552</v>
      </c>
      <c r="D812" s="192">
        <v>0</v>
      </c>
      <c r="E812" s="192"/>
      <c r="F812" s="71" t="str">
        <f t="shared" si="171"/>
        <v>-</v>
      </c>
    </row>
    <row r="813" spans="1:6" ht="12" x14ac:dyDescent="0.25">
      <c r="A813" s="70" t="s">
        <v>1554</v>
      </c>
      <c r="B813" s="182" t="s">
        <v>1555</v>
      </c>
      <c r="C813" s="277" t="s">
        <v>1554</v>
      </c>
      <c r="D813" s="192">
        <v>0</v>
      </c>
      <c r="E813" s="192"/>
      <c r="F813" s="71" t="str">
        <f t="shared" si="171"/>
        <v>-</v>
      </c>
    </row>
    <row r="814" spans="1:6" ht="12" x14ac:dyDescent="0.25">
      <c r="A814" s="70" t="s">
        <v>1556</v>
      </c>
      <c r="B814" s="182" t="s">
        <v>1557</v>
      </c>
      <c r="C814" s="277" t="s">
        <v>1556</v>
      </c>
      <c r="D814" s="192">
        <v>0</v>
      </c>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0</v>
      </c>
      <c r="E843" s="194"/>
      <c r="F843" s="45" t="str">
        <f t="shared" si="169"/>
        <v>-</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480</v>
      </c>
      <c r="E847" s="194"/>
      <c r="F847" s="45">
        <f t="shared" si="169"/>
        <v>0</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0</v>
      </c>
      <c r="E850" s="194"/>
      <c r="F850" s="45" t="str">
        <f t="shared" si="169"/>
        <v>-</v>
      </c>
    </row>
    <row r="851" spans="1:6" ht="12.75" customHeight="1" x14ac:dyDescent="0.25">
      <c r="A851" s="63">
        <v>37221</v>
      </c>
      <c r="B851" s="64" t="s">
        <v>1630</v>
      </c>
      <c r="C851" s="247" t="s">
        <v>1631</v>
      </c>
      <c r="D851" s="194">
        <v>8978.23</v>
      </c>
      <c r="E851" s="194">
        <v>8947.51</v>
      </c>
      <c r="F851" s="45">
        <f t="shared" si="169"/>
        <v>99.657839017267335</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12"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0</v>
      </c>
      <c r="E982" s="192"/>
      <c r="F982" s="71" t="str">
        <f t="shared" si="169"/>
        <v>-</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12"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78" t="s">
        <v>1947</v>
      </c>
      <c r="B1010" s="37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c r="F1012" s="71" t="str">
        <f t="shared" ref="F1012:F1019" si="173">IF(D1012&lt;&gt;0,IF(E1012/D1012&gt;=100,"&gt;&gt;100",E1012/D1012*100),"-")</f>
        <v>-</v>
      </c>
    </row>
    <row r="1013" spans="1:6" ht="12" x14ac:dyDescent="0.25">
      <c r="A1013" s="70" t="s">
        <v>1954</v>
      </c>
      <c r="B1013" s="65" t="s">
        <v>1955</v>
      </c>
      <c r="C1013" s="278" t="s">
        <v>1954</v>
      </c>
      <c r="D1013" s="283">
        <v>0</v>
      </c>
      <c r="E1013" s="283"/>
      <c r="F1013" s="71" t="str">
        <f t="shared" si="173"/>
        <v>-</v>
      </c>
    </row>
    <row r="1014" spans="1:6" ht="22.8" x14ac:dyDescent="0.25">
      <c r="A1014" s="70" t="s">
        <v>1956</v>
      </c>
      <c r="B1014" s="65" t="s">
        <v>1957</v>
      </c>
      <c r="C1014" s="278" t="s">
        <v>1956</v>
      </c>
      <c r="D1014" s="283">
        <v>0</v>
      </c>
      <c r="E1014" s="283"/>
      <c r="F1014" s="71" t="str">
        <f t="shared" si="173"/>
        <v>-</v>
      </c>
    </row>
    <row r="1015" spans="1:6" ht="22.8" x14ac:dyDescent="0.25">
      <c r="A1015" s="70">
        <v>26454</v>
      </c>
      <c r="B1015" s="65" t="s">
        <v>1958</v>
      </c>
      <c r="C1015" s="278" t="s">
        <v>1959</v>
      </c>
      <c r="D1015" s="283">
        <v>0</v>
      </c>
      <c r="E1015" s="283"/>
      <c r="F1015" s="71" t="str">
        <f t="shared" si="173"/>
        <v>-</v>
      </c>
    </row>
    <row r="1016" spans="1:6" ht="12.75" customHeight="1" x14ac:dyDescent="0.25">
      <c r="A1016" s="70" t="s">
        <v>1960</v>
      </c>
      <c r="B1016" s="65" t="s">
        <v>1961</v>
      </c>
      <c r="C1016" s="278" t="s">
        <v>1960</v>
      </c>
      <c r="D1016" s="283">
        <v>0</v>
      </c>
      <c r="E1016" s="283"/>
      <c r="F1016" s="71" t="str">
        <f t="shared" si="173"/>
        <v>-</v>
      </c>
    </row>
    <row r="1017" spans="1:6" ht="36" x14ac:dyDescent="0.25">
      <c r="A1017" s="70" t="s">
        <v>1962</v>
      </c>
      <c r="B1017" s="65" t="s">
        <v>1963</v>
      </c>
      <c r="C1017" s="278" t="s">
        <v>1964</v>
      </c>
      <c r="D1017" s="283">
        <v>0</v>
      </c>
      <c r="E1017" s="283"/>
      <c r="F1017" s="71" t="str">
        <f t="shared" si="173"/>
        <v>-</v>
      </c>
    </row>
    <row r="1018" spans="1:6" ht="12.75" customHeight="1" x14ac:dyDescent="0.25">
      <c r="A1018" s="70" t="s">
        <v>1965</v>
      </c>
      <c r="B1018" s="65" t="s">
        <v>1966</v>
      </c>
      <c r="C1018" s="278" t="s">
        <v>1965</v>
      </c>
      <c r="D1018" s="283">
        <v>0</v>
      </c>
      <c r="E1018" s="283"/>
      <c r="F1018" s="71" t="str">
        <f t="shared" si="173"/>
        <v>-</v>
      </c>
    </row>
    <row r="1019" spans="1:6" ht="22.8" x14ac:dyDescent="0.25">
      <c r="A1019" s="73">
        <v>26534</v>
      </c>
      <c r="B1019" s="74" t="s">
        <v>1967</v>
      </c>
      <c r="C1019" s="279" t="s">
        <v>1968</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6"/>
      <c r="E1021" s="377"/>
      <c r="F1021" s="51"/>
    </row>
    <row r="1022" spans="1:6" ht="15" customHeight="1" x14ac:dyDescent="0.25">
      <c r="A1022" s="140"/>
      <c r="B1022" s="163"/>
      <c r="C1022" s="173"/>
      <c r="D1022" s="376"/>
      <c r="E1022" s="37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1" width="14.44140625" style="67" customWidth="1"/>
    <col min="32"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4" t="s">
        <v>1978</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1987</v>
      </c>
      <c r="E3" s="308" t="s">
        <v>1988</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7" t="s">
        <v>2132</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2133</v>
      </c>
      <c r="C6" s="261" t="s">
        <v>2134</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2135</v>
      </c>
      <c r="C7" s="134" t="s">
        <v>2136</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2137</v>
      </c>
      <c r="B8" s="65" t="s">
        <v>2138</v>
      </c>
      <c r="C8" s="134" t="s">
        <v>2137</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2139</v>
      </c>
      <c r="B9" s="65" t="s">
        <v>2140</v>
      </c>
      <c r="C9" s="134" t="s">
        <v>2139</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2141</v>
      </c>
      <c r="B10" s="65" t="s">
        <v>2142</v>
      </c>
      <c r="C10" s="134" t="s">
        <v>2141</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2143</v>
      </c>
      <c r="B11" s="65" t="s">
        <v>2144</v>
      </c>
      <c r="C11" s="134" t="s">
        <v>2143</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2145</v>
      </c>
      <c r="B12" s="65" t="s">
        <v>2146</v>
      </c>
      <c r="C12" s="134" t="s">
        <v>2145</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2147</v>
      </c>
      <c r="B13" s="65" t="s">
        <v>2148</v>
      </c>
      <c r="C13" s="134" t="s">
        <v>2147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2149</v>
      </c>
      <c r="B14" s="65" t="s">
        <v>637</v>
      </c>
      <c r="C14" s="134" t="s">
        <v>2149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2150</v>
      </c>
      <c r="B15" s="65" t="s">
        <v>639</v>
      </c>
      <c r="C15" s="134" t="s">
        <v>2150</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2151</v>
      </c>
      <c r="B16" s="65" t="s">
        <v>641</v>
      </c>
      <c r="C16" s="134" t="s">
        <v>2151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2152</v>
      </c>
      <c r="B17" s="65" t="s">
        <v>643</v>
      </c>
      <c r="C17" s="134" t="s">
        <v>2152</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2153</v>
      </c>
      <c r="B18" s="65" t="s">
        <v>2154</v>
      </c>
      <c r="C18" s="134" t="s">
        <v>2153</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2155</v>
      </c>
      <c r="B19" s="65" t="s">
        <v>2156</v>
      </c>
      <c r="C19" s="134" t="s">
        <v>2155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2157</v>
      </c>
      <c r="B20" s="65" t="s">
        <v>647</v>
      </c>
      <c r="C20" s="134" t="s">
        <v>2157</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2158</v>
      </c>
      <c r="B21" s="65" t="s">
        <v>740</v>
      </c>
      <c r="C21" s="134" t="s">
        <v>2158</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2159</v>
      </c>
      <c r="B22" s="65" t="s">
        <v>651</v>
      </c>
      <c r="C22" s="134" t="s">
        <v>2159</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2160</v>
      </c>
      <c r="B23" s="65" t="s">
        <v>653</v>
      </c>
      <c r="C23" s="134" t="s">
        <v>2160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2161</v>
      </c>
      <c r="B24" s="65" t="s">
        <v>2162</v>
      </c>
      <c r="C24" s="134" t="s">
        <v>2161</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2163</v>
      </c>
      <c r="B25" s="65" t="s">
        <v>657</v>
      </c>
      <c r="C25" s="134" t="s">
        <v>2163</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2164</v>
      </c>
      <c r="B26" s="65" t="s">
        <v>659</v>
      </c>
      <c r="C26" s="134" t="s">
        <v>2164</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2165</v>
      </c>
      <c r="B27" s="65" t="s">
        <v>662</v>
      </c>
      <c r="C27" s="134" t="s">
        <v>2165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2166</v>
      </c>
      <c r="B28" s="65" t="s">
        <v>2167</v>
      </c>
      <c r="C28" s="134" t="s">
        <v>2166</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2168</v>
      </c>
      <c r="B29" s="65" t="s">
        <v>2169</v>
      </c>
      <c r="C29" s="134" t="s">
        <v>2168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2170</v>
      </c>
      <c r="B30" s="65" t="s">
        <v>665</v>
      </c>
      <c r="C30" s="134" t="s">
        <v>2170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2171</v>
      </c>
      <c r="B31" s="65" t="s">
        <v>2172</v>
      </c>
      <c r="C31" s="134" t="s">
        <v>2171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2173</v>
      </c>
      <c r="B32" s="65" t="s">
        <v>669</v>
      </c>
      <c r="C32" s="134" t="s">
        <v>2173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2174</v>
      </c>
      <c r="B33" s="65" t="s">
        <v>671</v>
      </c>
      <c r="C33" s="134" t="s">
        <v>2174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2175</v>
      </c>
      <c r="B34" s="65" t="s">
        <v>2176</v>
      </c>
      <c r="C34" s="134" t="s">
        <v>2175</v>
      </c>
      <c r="D34" s="192"/>
      <c r="E34" s="192"/>
      <c r="F34" s="71" t="str">
        <f t="shared" si="1"/>
        <v>-</v>
      </c>
      <c r="G34" s="66"/>
      <c r="H34" s="331"/>
      <c r="I34" s="66"/>
      <c r="J34" s="66"/>
      <c r="K34" s="66"/>
      <c r="L34" s="66"/>
      <c r="M34" s="66"/>
      <c r="N34" s="66"/>
      <c r="O34" s="66"/>
      <c r="P34" s="66"/>
      <c r="Q34" s="66"/>
      <c r="R34" s="66"/>
      <c r="S34" s="66"/>
      <c r="T34" s="66"/>
      <c r="U34" s="66"/>
      <c r="V34" s="66"/>
      <c r="W34" s="66"/>
    </row>
    <row r="35" spans="1:23" ht="12" x14ac:dyDescent="0.25">
      <c r="A35" s="72" t="s">
        <v>2177</v>
      </c>
      <c r="B35" s="65" t="s">
        <v>2178</v>
      </c>
      <c r="C35" s="134" t="s">
        <v>2177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2179</v>
      </c>
      <c r="B36" s="65" t="s">
        <v>756</v>
      </c>
      <c r="C36" s="134" t="s">
        <v>2179</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2180</v>
      </c>
      <c r="B37" s="65" t="s">
        <v>677</v>
      </c>
      <c r="C37" s="134" t="s">
        <v>2180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2181</v>
      </c>
      <c r="B38" s="65" t="s">
        <v>679</v>
      </c>
      <c r="C38" s="134" t="s">
        <v>2181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2182</v>
      </c>
      <c r="B39" s="65" t="s">
        <v>681</v>
      </c>
      <c r="C39" s="134" t="s">
        <v>2182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2183</v>
      </c>
      <c r="B40" s="65" t="s">
        <v>2184</v>
      </c>
      <c r="C40" s="134" t="s">
        <v>2183</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2185</v>
      </c>
      <c r="B41" s="65" t="s">
        <v>2186</v>
      </c>
      <c r="C41" s="134" t="s">
        <v>2185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2187</v>
      </c>
      <c r="B42" s="65" t="s">
        <v>685</v>
      </c>
      <c r="C42" s="134" t="s">
        <v>2187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2188</v>
      </c>
      <c r="B43" s="65" t="s">
        <v>687</v>
      </c>
      <c r="C43" s="134" t="s">
        <v>2188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2189</v>
      </c>
      <c r="B44" s="65" t="s">
        <v>2190</v>
      </c>
      <c r="C44" s="134" t="s">
        <v>2189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2191</v>
      </c>
      <c r="B45" s="65" t="s">
        <v>2192</v>
      </c>
      <c r="C45" s="134" t="s">
        <v>2191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2193</v>
      </c>
      <c r="B46" s="65" t="s">
        <v>691</v>
      </c>
      <c r="C46" s="134" t="s">
        <v>2193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2194</v>
      </c>
      <c r="B47" s="65" t="s">
        <v>2195</v>
      </c>
      <c r="C47" s="134" t="s">
        <v>2194</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2196</v>
      </c>
      <c r="B48" s="65" t="s">
        <v>695</v>
      </c>
      <c r="C48" s="134" t="s">
        <v>2196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2197</v>
      </c>
      <c r="B49" s="65" t="s">
        <v>697</v>
      </c>
      <c r="C49" s="134" t="s">
        <v>2197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2198</v>
      </c>
      <c r="B50" s="65" t="s">
        <v>2199</v>
      </c>
      <c r="C50" s="134" t="s">
        <v>2198</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2200</v>
      </c>
      <c r="B51" s="65" t="s">
        <v>2201</v>
      </c>
      <c r="C51" s="134" t="s">
        <v>2200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2202</v>
      </c>
      <c r="B52" s="65" t="s">
        <v>2203</v>
      </c>
      <c r="C52" s="134" t="s">
        <v>2202</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2204</v>
      </c>
      <c r="B53" s="65" t="s">
        <v>2205</v>
      </c>
      <c r="C53" s="134" t="s">
        <v>2204</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2206</v>
      </c>
      <c r="B54" s="65" t="s">
        <v>2207</v>
      </c>
      <c r="C54" s="134" t="s">
        <v>2206</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2208</v>
      </c>
      <c r="B55" s="65" t="s">
        <v>2209</v>
      </c>
      <c r="C55" s="134" t="s">
        <v>2208</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2210</v>
      </c>
      <c r="B56" s="65" t="s">
        <v>2211</v>
      </c>
      <c r="C56" s="134" t="s">
        <v>2210</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2212</v>
      </c>
      <c r="B57" s="65" t="s">
        <v>2213</v>
      </c>
      <c r="C57" s="134" t="s">
        <v>2212</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2214</v>
      </c>
      <c r="B58" s="65" t="s">
        <v>2215</v>
      </c>
      <c r="C58" s="134" t="s">
        <v>2214</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2216</v>
      </c>
      <c r="B59" s="65" t="s">
        <v>2217</v>
      </c>
      <c r="C59" s="134" t="s">
        <v>2216</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2218</v>
      </c>
      <c r="B60" s="65" t="s">
        <v>2219</v>
      </c>
      <c r="C60" s="134" t="s">
        <v>2218</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2220</v>
      </c>
      <c r="B61" s="65" t="s">
        <v>2221</v>
      </c>
      <c r="C61" s="134" t="s">
        <v>2220</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2222</v>
      </c>
      <c r="B62" s="65" t="s">
        <v>2223</v>
      </c>
      <c r="C62" s="134" t="s">
        <v>2222</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2224</v>
      </c>
      <c r="B63" s="65" t="s">
        <v>2225</v>
      </c>
      <c r="C63" s="134" t="s">
        <v>2224</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2226</v>
      </c>
      <c r="B64" s="65" t="s">
        <v>2227</v>
      </c>
      <c r="C64" s="134" t="s">
        <v>2226</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2228</v>
      </c>
      <c r="B65" s="65" t="s">
        <v>2229</v>
      </c>
      <c r="C65" s="134" t="s">
        <v>2228</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2230</v>
      </c>
      <c r="B66" s="65" t="s">
        <v>2231</v>
      </c>
      <c r="C66" s="134" t="s">
        <v>2230</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2232</v>
      </c>
      <c r="B67" s="65" t="s">
        <v>2233</v>
      </c>
      <c r="C67" s="134" t="s">
        <v>2232</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2234</v>
      </c>
      <c r="B68" s="65" t="s">
        <v>2235</v>
      </c>
      <c r="C68" s="134" t="s">
        <v>2234</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2236</v>
      </c>
      <c r="B69" s="65" t="s">
        <v>2237</v>
      </c>
      <c r="C69" s="134" t="s">
        <v>2236</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2238</v>
      </c>
      <c r="B70" s="65" t="s">
        <v>2239</v>
      </c>
      <c r="C70" s="134" t="s">
        <v>2238</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2240</v>
      </c>
      <c r="B71" s="65" t="s">
        <v>2241</v>
      </c>
      <c r="C71" s="134" t="s">
        <v>2240</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2242</v>
      </c>
      <c r="B72" s="65" t="s">
        <v>2243</v>
      </c>
      <c r="C72" s="134" t="s">
        <v>2242</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2244</v>
      </c>
      <c r="B73" s="65" t="s">
        <v>2245</v>
      </c>
      <c r="C73" s="134" t="s">
        <v>2244</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2246</v>
      </c>
      <c r="B74" s="65" t="s">
        <v>2247</v>
      </c>
      <c r="C74" s="134" t="s">
        <v>2246</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2248</v>
      </c>
      <c r="B75" s="65" t="s">
        <v>2249</v>
      </c>
      <c r="C75" s="134" t="s">
        <v>2248</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2250</v>
      </c>
      <c r="B76" s="65" t="s">
        <v>2251</v>
      </c>
      <c r="C76" s="134" t="s">
        <v>2250</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2252</v>
      </c>
      <c r="B77" s="65" t="s">
        <v>2253</v>
      </c>
      <c r="C77" s="134" t="s">
        <v>2252</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2254</v>
      </c>
      <c r="B78" s="65" t="s">
        <v>2255</v>
      </c>
      <c r="C78" s="134" t="s">
        <v>2254</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2256</v>
      </c>
      <c r="B79" s="65" t="s">
        <v>2257</v>
      </c>
      <c r="C79" s="134" t="s">
        <v>2256</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2258</v>
      </c>
      <c r="B80" s="65" t="s">
        <v>2259</v>
      </c>
      <c r="C80" s="134" t="s">
        <v>2258</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2260</v>
      </c>
      <c r="B81" s="65" t="s">
        <v>2261</v>
      </c>
      <c r="C81" s="134" t="s">
        <v>2260</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2262</v>
      </c>
      <c r="B82" s="65" t="s">
        <v>2263</v>
      </c>
      <c r="C82" s="134" t="s">
        <v>2262</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2264</v>
      </c>
      <c r="B83" s="65" t="s">
        <v>2265</v>
      </c>
      <c r="C83" s="134" t="s">
        <v>2264</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2266</v>
      </c>
      <c r="B84" s="65" t="s">
        <v>2267</v>
      </c>
      <c r="C84" s="134" t="s">
        <v>2266</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2268</v>
      </c>
      <c r="B85" s="65" t="s">
        <v>2269</v>
      </c>
      <c r="C85" s="134" t="s">
        <v>2268</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2270</v>
      </c>
      <c r="B86" s="65" t="s">
        <v>2271</v>
      </c>
      <c r="C86" s="134" t="s">
        <v>2270</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2272</v>
      </c>
      <c r="B87" s="65" t="s">
        <v>2273</v>
      </c>
      <c r="C87" s="134" t="s">
        <v>2272</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2274</v>
      </c>
      <c r="B88" s="65" t="s">
        <v>2275</v>
      </c>
      <c r="C88" s="134" t="s">
        <v>2274</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2276</v>
      </c>
      <c r="C89" s="134" t="s">
        <v>2277</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2278</v>
      </c>
      <c r="B90" s="65" t="s">
        <v>2279</v>
      </c>
      <c r="C90" s="134" t="s">
        <v>2278</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2280</v>
      </c>
      <c r="B91" s="65" t="s">
        <v>2281</v>
      </c>
      <c r="C91" s="134" t="s">
        <v>2280</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2282</v>
      </c>
      <c r="B92" s="65" t="s">
        <v>2283</v>
      </c>
      <c r="C92" s="134" t="s">
        <v>2282</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2284</v>
      </c>
      <c r="B93" s="65" t="s">
        <v>2285</v>
      </c>
      <c r="C93" s="134" t="s">
        <v>2284</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2286</v>
      </c>
      <c r="B94" s="65" t="s">
        <v>2287</v>
      </c>
      <c r="C94" s="134" t="s">
        <v>2286</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2288</v>
      </c>
      <c r="B95" s="65" t="s">
        <v>2289</v>
      </c>
      <c r="C95" s="134" t="s">
        <v>2288</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2290</v>
      </c>
      <c r="B96" s="65" t="s">
        <v>2291</v>
      </c>
      <c r="C96" s="134" t="s">
        <v>2290</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2292</v>
      </c>
      <c r="B97" s="65" t="s">
        <v>2293</v>
      </c>
      <c r="C97" s="134" t="s">
        <v>2292</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2294</v>
      </c>
      <c r="B98" s="65" t="s">
        <v>2295</v>
      </c>
      <c r="C98" s="134" t="s">
        <v>2294</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2296</v>
      </c>
      <c r="B99" s="65" t="s">
        <v>2297</v>
      </c>
      <c r="C99" s="134" t="s">
        <v>2296</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2298</v>
      </c>
      <c r="B100" s="65" t="s">
        <v>2299</v>
      </c>
      <c r="C100" s="134" t="s">
        <v>2298</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2300</v>
      </c>
      <c r="B101" s="65" t="s">
        <v>2301</v>
      </c>
      <c r="C101" s="134" t="s">
        <v>2300</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2302</v>
      </c>
      <c r="B102" s="65" t="s">
        <v>2303</v>
      </c>
      <c r="C102" s="134" t="s">
        <v>2302</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2304</v>
      </c>
      <c r="B103" s="65" t="s">
        <v>2305</v>
      </c>
      <c r="C103" s="134" t="s">
        <v>2304</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2306</v>
      </c>
      <c r="B104" s="65" t="s">
        <v>2307</v>
      </c>
      <c r="C104" s="134" t="s">
        <v>2306</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2308</v>
      </c>
      <c r="B105" s="65" t="s">
        <v>2309</v>
      </c>
      <c r="C105" s="134" t="s">
        <v>2308</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2310</v>
      </c>
      <c r="B106" s="65" t="s">
        <v>2311</v>
      </c>
      <c r="C106" s="134" t="s">
        <v>2310</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2312</v>
      </c>
      <c r="C107" s="134" t="s">
        <v>2313</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2314</v>
      </c>
      <c r="B108" s="65" t="s">
        <v>2315</v>
      </c>
      <c r="C108" s="134" t="s">
        <v>2314</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2316</v>
      </c>
      <c r="B109" s="65" t="s">
        <v>2317</v>
      </c>
      <c r="C109" s="134" t="s">
        <v>2316</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2318</v>
      </c>
      <c r="B110" s="65" t="s">
        <v>2319</v>
      </c>
      <c r="C110" s="134" t="s">
        <v>2318</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2320</v>
      </c>
      <c r="B111" s="65" t="s">
        <v>2321</v>
      </c>
      <c r="C111" s="134" t="s">
        <v>2320</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2322</v>
      </c>
      <c r="B112" s="65" t="s">
        <v>2323</v>
      </c>
      <c r="C112" s="134" t="s">
        <v>2322</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2324</v>
      </c>
      <c r="B113" s="65" t="s">
        <v>2325</v>
      </c>
      <c r="C113" s="134" t="s">
        <v>2324</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2326</v>
      </c>
      <c r="B114" s="65" t="s">
        <v>2327</v>
      </c>
      <c r="C114" s="134" t="s">
        <v>2326</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2328</v>
      </c>
      <c r="B115" s="65" t="s">
        <v>2329</v>
      </c>
      <c r="C115" s="134" t="s">
        <v>2328</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2330</v>
      </c>
      <c r="B116" s="65" t="s">
        <v>2331</v>
      </c>
      <c r="C116" s="134" t="s">
        <v>2330</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2332</v>
      </c>
      <c r="B117" s="65" t="s">
        <v>2333</v>
      </c>
      <c r="C117" s="134" t="s">
        <v>2332</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2334</v>
      </c>
      <c r="B118" s="65" t="s">
        <v>2335</v>
      </c>
      <c r="C118" s="134" t="s">
        <v>2334</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2336</v>
      </c>
      <c r="B119" s="65" t="s">
        <v>2337</v>
      </c>
      <c r="C119" s="134" t="s">
        <v>2336</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2338</v>
      </c>
      <c r="C120" s="134" t="s">
        <v>2339</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2340</v>
      </c>
      <c r="B121" s="65" t="s">
        <v>2341</v>
      </c>
      <c r="C121" s="134" t="s">
        <v>2340</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2342</v>
      </c>
      <c r="B122" s="65" t="s">
        <v>2343</v>
      </c>
      <c r="C122" s="134" t="s">
        <v>2342</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2344</v>
      </c>
      <c r="B123" s="65" t="s">
        <v>2345</v>
      </c>
      <c r="C123" s="134" t="s">
        <v>2344</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2346</v>
      </c>
      <c r="B124" s="65" t="s">
        <v>2347</v>
      </c>
      <c r="C124" s="134" t="s">
        <v>2346</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2348</v>
      </c>
      <c r="B125" s="65" t="s">
        <v>2349</v>
      </c>
      <c r="C125" s="134" t="s">
        <v>2348</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2350</v>
      </c>
      <c r="B126" s="65" t="s">
        <v>2351</v>
      </c>
      <c r="C126" s="134" t="s">
        <v>2350</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2352</v>
      </c>
      <c r="C127" s="134" t="s">
        <v>2353</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2354</v>
      </c>
      <c r="B128" s="65" t="s">
        <v>2341</v>
      </c>
      <c r="C128" s="134" t="s">
        <v>2354</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2355</v>
      </c>
      <c r="B129" s="65" t="s">
        <v>2343</v>
      </c>
      <c r="C129" s="134" t="s">
        <v>2355</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2356</v>
      </c>
      <c r="B130" s="65" t="s">
        <v>2345</v>
      </c>
      <c r="C130" s="134" t="s">
        <v>2356</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2357</v>
      </c>
      <c r="B131" s="65" t="s">
        <v>2347</v>
      </c>
      <c r="C131" s="134" t="s">
        <v>2357</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2358</v>
      </c>
      <c r="B132" s="65" t="s">
        <v>2349</v>
      </c>
      <c r="C132" s="134" t="s">
        <v>2358</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2359</v>
      </c>
      <c r="B133" s="65" t="s">
        <v>2351</v>
      </c>
      <c r="C133" s="134" t="s">
        <v>2359</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2360</v>
      </c>
      <c r="B134" s="65" t="s">
        <v>2361</v>
      </c>
      <c r="C134" s="134" t="s">
        <v>2360</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2362</v>
      </c>
      <c r="B135" s="65" t="s">
        <v>2363</v>
      </c>
      <c r="C135" s="134" t="s">
        <v>2362</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2364</v>
      </c>
      <c r="C136" s="134" t="s">
        <v>2365</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2366</v>
      </c>
      <c r="B137" s="65" t="s">
        <v>921</v>
      </c>
      <c r="C137" s="134" t="s">
        <v>2366</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2367</v>
      </c>
      <c r="B138" s="65" t="s">
        <v>923</v>
      </c>
      <c r="C138" s="134" t="s">
        <v>2367</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2368</v>
      </c>
      <c r="B139" s="65" t="s">
        <v>925</v>
      </c>
      <c r="C139" s="134" t="s">
        <v>2368</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2369</v>
      </c>
      <c r="B140" s="65" t="s">
        <v>1131</v>
      </c>
      <c r="C140" s="134" t="s">
        <v>2369</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2370</v>
      </c>
      <c r="B141" s="182" t="s">
        <v>1135</v>
      </c>
      <c r="C141" s="134" t="s">
        <v>2370</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2371</v>
      </c>
      <c r="B142" s="65" t="s">
        <v>937</v>
      </c>
      <c r="C142" s="134" t="s">
        <v>2371</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2372</v>
      </c>
      <c r="C143" s="134" t="s">
        <v>2373</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2374</v>
      </c>
      <c r="B144" s="65" t="s">
        <v>1137</v>
      </c>
      <c r="C144" s="134" t="s">
        <v>2374</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2375</v>
      </c>
      <c r="B145" s="65" t="s">
        <v>939</v>
      </c>
      <c r="C145" s="134" t="s">
        <v>2375</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2376</v>
      </c>
      <c r="B146" s="65" t="s">
        <v>2377</v>
      </c>
      <c r="C146" s="134" t="s">
        <v>2376</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2378</v>
      </c>
      <c r="B147" s="65" t="s">
        <v>2379</v>
      </c>
      <c r="C147" s="134" t="s">
        <v>2378</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2380</v>
      </c>
      <c r="B148" s="65" t="s">
        <v>2381</v>
      </c>
      <c r="C148" s="134" t="s">
        <v>2380</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2382</v>
      </c>
      <c r="B149" s="65" t="s">
        <v>2383</v>
      </c>
      <c r="C149" s="134" t="s">
        <v>2382</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2384</v>
      </c>
      <c r="B150" s="65" t="s">
        <v>2385</v>
      </c>
      <c r="C150" s="134" t="s">
        <v>2384</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2386</v>
      </c>
      <c r="B151" s="65" t="s">
        <v>2387</v>
      </c>
      <c r="C151" s="134" t="s">
        <v>2386</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2388</v>
      </c>
      <c r="B152" s="65" t="s">
        <v>2389</v>
      </c>
      <c r="C152" s="134" t="s">
        <v>2388</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2390</v>
      </c>
      <c r="B153" s="65" t="s">
        <v>2391</v>
      </c>
      <c r="C153" s="134" t="s">
        <v>2390</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2392</v>
      </c>
      <c r="B154" s="65" t="s">
        <v>2393</v>
      </c>
      <c r="C154" s="134" t="s">
        <v>2392</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2394</v>
      </c>
      <c r="B155" s="65" t="s">
        <v>2395</v>
      </c>
      <c r="C155" s="134" t="s">
        <v>2394</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2396</v>
      </c>
      <c r="B156" s="65" t="s">
        <v>2397</v>
      </c>
      <c r="C156" s="134" t="s">
        <v>2396</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2398</v>
      </c>
      <c r="B157" s="65" t="s">
        <v>2399</v>
      </c>
      <c r="C157" s="134" t="s">
        <v>2398</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2400</v>
      </c>
      <c r="B158" s="65" t="s">
        <v>2401</v>
      </c>
      <c r="C158" s="134" t="s">
        <v>2400</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2402</v>
      </c>
      <c r="B159" s="65" t="s">
        <v>2403</v>
      </c>
      <c r="C159" s="134" t="s">
        <v>2402</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2404</v>
      </c>
      <c r="B160" s="182" t="s">
        <v>2405</v>
      </c>
      <c r="C160" s="134" t="s">
        <v>2404</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2406</v>
      </c>
      <c r="B161" s="65" t="s">
        <v>2407</v>
      </c>
      <c r="C161" s="134" t="s">
        <v>2406</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2408</v>
      </c>
      <c r="B162" s="65" t="s">
        <v>2409</v>
      </c>
      <c r="C162" s="134" t="s">
        <v>2408</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2410</v>
      </c>
      <c r="B163" s="65" t="s">
        <v>2411</v>
      </c>
      <c r="C163" s="134" t="s">
        <v>2410</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2412</v>
      </c>
      <c r="B164" s="65" t="s">
        <v>2413</v>
      </c>
      <c r="C164" s="134" t="s">
        <v>2412</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2414</v>
      </c>
      <c r="B165" s="65" t="s">
        <v>2415</v>
      </c>
      <c r="C165" s="134" t="s">
        <v>2414</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2416</v>
      </c>
      <c r="B166" s="65" t="s">
        <v>2417</v>
      </c>
      <c r="C166" s="134" t="s">
        <v>2416</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2418</v>
      </c>
      <c r="B167" s="65" t="s">
        <v>2419</v>
      </c>
      <c r="C167" s="134" t="s">
        <v>2418</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2420</v>
      </c>
      <c r="B168" s="65" t="s">
        <v>2421</v>
      </c>
      <c r="C168" s="134" t="s">
        <v>2420</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2422</v>
      </c>
      <c r="B169" s="65" t="s">
        <v>2423</v>
      </c>
      <c r="C169" s="134" t="s">
        <v>2422</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2424</v>
      </c>
      <c r="B170" s="65" t="s">
        <v>2425</v>
      </c>
      <c r="C170" s="134" t="s">
        <v>2424</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1251</v>
      </c>
      <c r="B171" s="65" t="s">
        <v>2426</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2427</v>
      </c>
      <c r="B172" s="65" t="s">
        <v>2428</v>
      </c>
      <c r="C172" s="134" t="s">
        <v>2427</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2429</v>
      </c>
      <c r="B173" s="65" t="s">
        <v>2430</v>
      </c>
      <c r="C173" s="134" t="s">
        <v>2429</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2" t="s">
        <v>2431</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2432</v>
      </c>
      <c r="C175" s="134" t="s">
        <v>2433</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2434</v>
      </c>
      <c r="B176" s="65" t="s">
        <v>2435</v>
      </c>
      <c r="C176" s="134" t="s">
        <v>2434</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2436</v>
      </c>
      <c r="B177" s="65" t="s">
        <v>2437</v>
      </c>
      <c r="C177" s="134" t="s">
        <v>2436</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2438</v>
      </c>
      <c r="B178" s="65" t="s">
        <v>2439</v>
      </c>
      <c r="C178" s="134" t="s">
        <v>2438</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2440</v>
      </c>
      <c r="B179" s="65" t="s">
        <v>2441</v>
      </c>
      <c r="C179" s="134" t="s">
        <v>2440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2442</v>
      </c>
      <c r="B180" s="65" t="s">
        <v>2443</v>
      </c>
      <c r="C180" s="134" t="s">
        <v>2442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2444</v>
      </c>
      <c r="B181" s="65" t="s">
        <v>2445</v>
      </c>
      <c r="C181" s="134" t="s">
        <v>2444</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2446</v>
      </c>
      <c r="B182" s="65" t="s">
        <v>2447</v>
      </c>
      <c r="C182" s="134" t="s">
        <v>2446</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2448</v>
      </c>
      <c r="B183" s="65" t="s">
        <v>2449</v>
      </c>
      <c r="C183" s="134" t="s">
        <v>2448</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2450</v>
      </c>
      <c r="B184" s="65" t="s">
        <v>2451</v>
      </c>
      <c r="C184" s="134" t="s">
        <v>2450</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2452</v>
      </c>
      <c r="B185" s="65" t="s">
        <v>2453</v>
      </c>
      <c r="C185" s="134" t="s">
        <v>2452</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2454</v>
      </c>
      <c r="B186" s="65" t="s">
        <v>2455</v>
      </c>
      <c r="C186" s="134" t="s">
        <v>2454</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2456</v>
      </c>
      <c r="B187" s="65" t="s">
        <v>2457</v>
      </c>
      <c r="C187" s="134" t="s">
        <v>2456</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2458</v>
      </c>
      <c r="B188" s="65" t="s">
        <v>2459</v>
      </c>
      <c r="C188" s="134" t="s">
        <v>2458</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2460</v>
      </c>
      <c r="B189" s="65" t="s">
        <v>2461</v>
      </c>
      <c r="C189" s="134" t="s">
        <v>2460</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2462</v>
      </c>
      <c r="B190" s="65" t="s">
        <v>2463</v>
      </c>
      <c r="C190" s="134" t="s">
        <v>2462</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2464</v>
      </c>
      <c r="B191" s="65" t="s">
        <v>2465</v>
      </c>
      <c r="C191" s="134" t="s">
        <v>2464</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2466</v>
      </c>
      <c r="B192" s="65" t="s">
        <v>2467</v>
      </c>
      <c r="C192" s="134" t="s">
        <v>2466</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2468</v>
      </c>
      <c r="B193" s="65" t="s">
        <v>2469</v>
      </c>
      <c r="C193" s="134" t="s">
        <v>2468</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2470</v>
      </c>
      <c r="B194" s="65" t="s">
        <v>2471</v>
      </c>
      <c r="C194" s="134" t="s">
        <v>2470</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2472</v>
      </c>
      <c r="B195" s="65" t="s">
        <v>2473</v>
      </c>
      <c r="C195" s="134" t="s">
        <v>2472</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2474</v>
      </c>
      <c r="B196" s="65" t="s">
        <v>2475</v>
      </c>
      <c r="C196" s="134" t="s">
        <v>2474</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2476</v>
      </c>
      <c r="B197" s="65" t="s">
        <v>2477</v>
      </c>
      <c r="C197" s="134" t="s">
        <v>2476</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2478</v>
      </c>
      <c r="B198" s="65" t="s">
        <v>2479</v>
      </c>
      <c r="C198" s="134" t="s">
        <v>2478</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2480</v>
      </c>
      <c r="B199" s="65" t="s">
        <v>2481</v>
      </c>
      <c r="C199" s="134" t="s">
        <v>2480</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2482</v>
      </c>
      <c r="B200" s="65" t="s">
        <v>2483</v>
      </c>
      <c r="C200" s="134" t="s">
        <v>2482</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2484</v>
      </c>
      <c r="B201" s="65" t="s">
        <v>2485</v>
      </c>
      <c r="C201" s="134" t="s">
        <v>2484</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2486</v>
      </c>
      <c r="B202" s="65" t="s">
        <v>2487</v>
      </c>
      <c r="C202" s="134" t="s">
        <v>2486</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2488</v>
      </c>
      <c r="C203" s="134" t="s">
        <v>2489</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2490</v>
      </c>
      <c r="B204" s="65" t="s">
        <v>2491</v>
      </c>
      <c r="C204" s="134" t="s">
        <v>2490</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2492</v>
      </c>
      <c r="B205" s="65" t="s">
        <v>2493</v>
      </c>
      <c r="C205" s="134" t="s">
        <v>2492</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2494</v>
      </c>
      <c r="B206" s="65" t="s">
        <v>2495</v>
      </c>
      <c r="C206" s="134" t="s">
        <v>2494</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2496</v>
      </c>
      <c r="B207" s="65" t="s">
        <v>2497</v>
      </c>
      <c r="C207" s="134" t="s">
        <v>2496</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2498</v>
      </c>
      <c r="B208" s="65" t="s">
        <v>2499</v>
      </c>
      <c r="C208" s="134" t="s">
        <v>2498</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2500</v>
      </c>
      <c r="B209" s="65" t="s">
        <v>2501</v>
      </c>
      <c r="C209" s="134" t="s">
        <v>2500</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2502</v>
      </c>
      <c r="C210" s="134" t="s">
        <v>2503</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2504</v>
      </c>
      <c r="B211" s="65" t="s">
        <v>2491</v>
      </c>
      <c r="C211" s="134" t="s">
        <v>2504</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2505</v>
      </c>
      <c r="B212" s="65" t="s">
        <v>2493</v>
      </c>
      <c r="C212" s="134" t="s">
        <v>2505</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2506</v>
      </c>
      <c r="B213" s="65" t="s">
        <v>2495</v>
      </c>
      <c r="C213" s="134" t="s">
        <v>2506</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2507</v>
      </c>
      <c r="B214" s="65" t="s">
        <v>2497</v>
      </c>
      <c r="C214" s="134" t="s">
        <v>2507</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2508</v>
      </c>
      <c r="B215" s="65" t="s">
        <v>2499</v>
      </c>
      <c r="C215" s="134" t="s">
        <v>2508</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2509</v>
      </c>
      <c r="B216" s="65" t="s">
        <v>2501</v>
      </c>
      <c r="C216" s="134" t="s">
        <v>2509</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2510</v>
      </c>
      <c r="B217" s="65" t="s">
        <v>2511</v>
      </c>
      <c r="C217" s="134" t="s">
        <v>2510</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2512</v>
      </c>
      <c r="B218" s="65" t="s">
        <v>2513</v>
      </c>
      <c r="C218" s="134" t="s">
        <v>2512</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2514</v>
      </c>
      <c r="C219" s="134" t="s">
        <v>2515</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2516</v>
      </c>
      <c r="B220" s="65" t="s">
        <v>2517</v>
      </c>
      <c r="C220" s="134" t="s">
        <v>2516</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2518</v>
      </c>
      <c r="B221" s="65" t="s">
        <v>2519</v>
      </c>
      <c r="C221" s="134" t="s">
        <v>2518</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2520</v>
      </c>
      <c r="B222" s="65" t="s">
        <v>2521</v>
      </c>
      <c r="C222" s="134" t="s">
        <v>2520</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2522</v>
      </c>
      <c r="B223" s="65" t="s">
        <v>2523</v>
      </c>
      <c r="C223" s="134" t="s">
        <v>2522</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2524</v>
      </c>
      <c r="B224" s="65" t="s">
        <v>2525</v>
      </c>
      <c r="C224" s="134" t="s">
        <v>2524</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2526</v>
      </c>
      <c r="B225" s="65" t="s">
        <v>2527</v>
      </c>
      <c r="C225" s="134" t="s">
        <v>2526</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2528</v>
      </c>
      <c r="B226" s="65" t="s">
        <v>2529</v>
      </c>
      <c r="C226" s="134" t="s">
        <v>2528</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2530</v>
      </c>
      <c r="B227" s="65" t="s">
        <v>2531</v>
      </c>
      <c r="C227" s="134" t="s">
        <v>2530</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2532</v>
      </c>
      <c r="B228" s="65" t="s">
        <v>2533</v>
      </c>
      <c r="C228" s="134" t="s">
        <v>2532</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2534</v>
      </c>
      <c r="B229" s="65" t="s">
        <v>2535</v>
      </c>
      <c r="C229" s="134" t="s">
        <v>2534</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2536</v>
      </c>
      <c r="B230" s="65" t="s">
        <v>2537</v>
      </c>
      <c r="C230" s="134" t="s">
        <v>2536</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2538</v>
      </c>
      <c r="B231" s="65" t="s">
        <v>2539</v>
      </c>
      <c r="C231" s="134" t="s">
        <v>2538</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2540</v>
      </c>
      <c r="B232" s="65" t="s">
        <v>2541</v>
      </c>
      <c r="C232" s="134" t="s">
        <v>2540</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2542</v>
      </c>
      <c r="B233" s="65" t="s">
        <v>2543</v>
      </c>
      <c r="C233" s="134" t="s">
        <v>2542</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2544</v>
      </c>
      <c r="B234" s="65" t="s">
        <v>2545</v>
      </c>
      <c r="C234" s="134" t="s">
        <v>2544</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2546</v>
      </c>
      <c r="B235" s="182" t="s">
        <v>2547</v>
      </c>
      <c r="C235" s="134" t="s">
        <v>2546</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2548</v>
      </c>
      <c r="C236" s="134" t="s">
        <v>2549</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2550</v>
      </c>
      <c r="B237" s="65" t="s">
        <v>2551</v>
      </c>
      <c r="C237" s="134" t="s">
        <v>2550</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2552</v>
      </c>
      <c r="B238" s="65" t="s">
        <v>2553</v>
      </c>
      <c r="C238" s="134" t="s">
        <v>2552</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2554</v>
      </c>
      <c r="C239" s="134" t="s">
        <v>2555</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2556</v>
      </c>
      <c r="C240" s="134" t="s">
        <v>2557</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2558</v>
      </c>
      <c r="C241" s="134" t="s">
        <v>2559</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2560</v>
      </c>
      <c r="C242" s="134" t="s">
        <v>2561</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2562</v>
      </c>
      <c r="C243" s="134" t="s">
        <v>2563</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2564</v>
      </c>
      <c r="C244" s="134" t="s">
        <v>2565</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2566</v>
      </c>
      <c r="C245" s="134" t="s">
        <v>2567</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2568</v>
      </c>
      <c r="B246" s="65" t="s">
        <v>2569</v>
      </c>
      <c r="C246" s="134" t="s">
        <v>2568</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2570</v>
      </c>
      <c r="B247" s="65" t="s">
        <v>2571</v>
      </c>
      <c r="C247" s="134" t="s">
        <v>2570</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2572</v>
      </c>
      <c r="B248" s="65" t="s">
        <v>2573</v>
      </c>
      <c r="C248" s="134" t="s">
        <v>2572</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2574</v>
      </c>
      <c r="B249" s="65" t="s">
        <v>2575</v>
      </c>
      <c r="C249" s="134" t="s">
        <v>2574</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2576</v>
      </c>
      <c r="B250" s="65" t="s">
        <v>2577</v>
      </c>
      <c r="C250" s="134" t="s">
        <v>2576</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2578</v>
      </c>
      <c r="B251" s="65" t="s">
        <v>2579</v>
      </c>
      <c r="C251" s="134" t="s">
        <v>2578</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2580</v>
      </c>
      <c r="B252" s="65" t="s">
        <v>2581</v>
      </c>
      <c r="C252" s="134" t="s">
        <v>2580</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2582</v>
      </c>
      <c r="B253" s="65" t="s">
        <v>2583</v>
      </c>
      <c r="C253" s="134" t="s">
        <v>2582</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2584</v>
      </c>
      <c r="B254" s="65" t="s">
        <v>2585</v>
      </c>
      <c r="C254" s="134" t="s">
        <v>2584</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2586</v>
      </c>
      <c r="B255" s="65" t="s">
        <v>2587</v>
      </c>
      <c r="C255" s="134" t="s">
        <v>2586</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597</v>
      </c>
      <c r="B256" s="65" t="s">
        <v>2588</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797</v>
      </c>
      <c r="B257" s="65" t="s">
        <v>2589</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1232</v>
      </c>
      <c r="B258" s="65" t="s">
        <v>2590</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2591</v>
      </c>
      <c r="B259" s="65" t="s">
        <v>2592</v>
      </c>
      <c r="C259" s="134" t="s">
        <v>2591</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599</v>
      </c>
      <c r="B260" s="65" t="s">
        <v>2593</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799</v>
      </c>
      <c r="B261" s="65" t="s">
        <v>2594</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1234</v>
      </c>
      <c r="B262" s="65" t="s">
        <v>2595</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2596</v>
      </c>
      <c r="B263" s="65" t="s">
        <v>2597</v>
      </c>
      <c r="C263" s="134" t="s">
        <v>2596</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2598</v>
      </c>
      <c r="B264" s="65" t="s">
        <v>2599</v>
      </c>
      <c r="C264" s="134" t="s">
        <v>2598</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2600</v>
      </c>
      <c r="B265" s="65" t="s">
        <v>2601</v>
      </c>
      <c r="C265" s="134" t="s">
        <v>2600</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2602</v>
      </c>
      <c r="B266" s="65" t="s">
        <v>2603</v>
      </c>
      <c r="C266" s="134" t="s">
        <v>2602</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2604</v>
      </c>
      <c r="B267" s="65" t="s">
        <v>2605</v>
      </c>
      <c r="C267" s="134" t="s">
        <v>2604</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2606</v>
      </c>
      <c r="B268" s="65" t="s">
        <v>2607</v>
      </c>
      <c r="C268" s="134" t="s">
        <v>2606</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2608</v>
      </c>
      <c r="B269" s="65" t="s">
        <v>2609</v>
      </c>
      <c r="C269" s="134" t="s">
        <v>2608</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2610</v>
      </c>
      <c r="B270" s="65" t="s">
        <v>2611</v>
      </c>
      <c r="C270" s="134" t="s">
        <v>2610</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2612</v>
      </c>
      <c r="B271" s="65" t="s">
        <v>2613</v>
      </c>
      <c r="C271" s="134" t="s">
        <v>2612</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2614</v>
      </c>
      <c r="B272" s="65" t="s">
        <v>2615</v>
      </c>
      <c r="C272" s="134" t="s">
        <v>2614</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601</v>
      </c>
      <c r="B273" s="65" t="s">
        <v>2616</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2617</v>
      </c>
      <c r="B274" s="65" t="s">
        <v>2618</v>
      </c>
      <c r="C274" s="134" t="s">
        <v>2617</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2619</v>
      </c>
      <c r="B275" s="65" t="s">
        <v>2620</v>
      </c>
      <c r="C275" s="134" t="s">
        <v>2619</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2621</v>
      </c>
      <c r="B276" s="65" t="s">
        <v>2622</v>
      </c>
      <c r="C276" s="134" t="s">
        <v>2621</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2623</v>
      </c>
      <c r="B277" s="65" t="s">
        <v>2624</v>
      </c>
      <c r="C277" s="134" t="s">
        <v>2623</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2625</v>
      </c>
      <c r="B278" s="65" t="s">
        <v>2626</v>
      </c>
      <c r="C278" s="134" t="s">
        <v>2625</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2627</v>
      </c>
      <c r="B279" s="65" t="s">
        <v>2628</v>
      </c>
      <c r="C279" s="134" t="s">
        <v>2627</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2629</v>
      </c>
      <c r="B280" s="65" t="s">
        <v>2630</v>
      </c>
      <c r="C280" s="134" t="s">
        <v>2629</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2631</v>
      </c>
      <c r="B281" s="65" t="s">
        <v>2632</v>
      </c>
      <c r="C281" s="134" t="s">
        <v>2631</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2633</v>
      </c>
      <c r="B282" s="65" t="s">
        <v>2634</v>
      </c>
      <c r="C282" s="134" t="s">
        <v>2633</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2635</v>
      </c>
      <c r="B283" s="65" t="s">
        <v>150</v>
      </c>
      <c r="C283" s="134" t="s">
        <v>2635</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2636</v>
      </c>
      <c r="B284" s="65" t="s">
        <v>2637</v>
      </c>
      <c r="C284" s="134" t="s">
        <v>2636</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2638</v>
      </c>
      <c r="B285" s="65" t="s">
        <v>2639</v>
      </c>
      <c r="C285" s="134" t="s">
        <v>2638</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2640</v>
      </c>
      <c r="B286" s="65" t="s">
        <v>2641</v>
      </c>
      <c r="C286" s="134" t="s">
        <v>2640</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2642</v>
      </c>
      <c r="B287" s="65" t="s">
        <v>2643</v>
      </c>
      <c r="C287" s="134" t="s">
        <v>2642</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2644</v>
      </c>
      <c r="B288" s="65" t="s">
        <v>2645</v>
      </c>
      <c r="C288" s="134" t="s">
        <v>2644</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2646</v>
      </c>
      <c r="B289" s="65" t="s">
        <v>2647</v>
      </c>
      <c r="C289" s="134" t="s">
        <v>2646</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801</v>
      </c>
      <c r="B290" s="65" t="s">
        <v>2648</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2649</v>
      </c>
      <c r="B291" s="65" t="s">
        <v>2650</v>
      </c>
      <c r="C291" s="134" t="s">
        <v>2649</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2651</v>
      </c>
      <c r="B292" s="65" t="s">
        <v>2652</v>
      </c>
      <c r="C292" s="134" t="s">
        <v>2651</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2653</v>
      </c>
      <c r="B293" s="65" t="s">
        <v>2654</v>
      </c>
      <c r="C293" s="134" t="s">
        <v>2653</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2655</v>
      </c>
      <c r="B294" s="65" t="s">
        <v>2656</v>
      </c>
      <c r="C294" s="134" t="s">
        <v>2655</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2657</v>
      </c>
      <c r="B295" s="65" t="s">
        <v>2658</v>
      </c>
      <c r="C295" s="134" t="s">
        <v>2657</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2659</v>
      </c>
      <c r="B296" s="65" t="s">
        <v>2660</v>
      </c>
      <c r="C296" s="134" t="s">
        <v>2659</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2661</v>
      </c>
      <c r="B297" s="74" t="s">
        <v>2662</v>
      </c>
      <c r="C297" s="134" t="s">
        <v>2661</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2663</v>
      </c>
      <c r="B299" s="65" t="s">
        <v>2664</v>
      </c>
      <c r="C299" s="134" t="s">
        <v>2665</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2663</v>
      </c>
      <c r="B300" s="65" t="s">
        <v>2666</v>
      </c>
      <c r="C300" s="134" t="s">
        <v>2667</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2668</v>
      </c>
      <c r="B301" s="65" t="s">
        <v>2669</v>
      </c>
      <c r="C301" s="134" t="s">
        <v>2670</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2668</v>
      </c>
      <c r="B302" s="65" t="s">
        <v>2671</v>
      </c>
      <c r="C302" s="134" t="s">
        <v>2672</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2668</v>
      </c>
      <c r="B303" s="65" t="s">
        <v>2673</v>
      </c>
      <c r="C303" s="134" t="s">
        <v>2674</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2675</v>
      </c>
      <c r="B304" s="65" t="s">
        <v>2676</v>
      </c>
      <c r="C304" s="134" t="s">
        <v>2677</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2675</v>
      </c>
      <c r="B305" s="65" t="s">
        <v>2678</v>
      </c>
      <c r="C305" s="134" t="s">
        <v>2679</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2675</v>
      </c>
      <c r="B306" s="65" t="s">
        <v>2680</v>
      </c>
      <c r="C306" s="134" t="s">
        <v>2681</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2682</v>
      </c>
      <c r="B307" s="65" t="s">
        <v>2683</v>
      </c>
      <c r="C307" s="134" t="s">
        <v>2682</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2684</v>
      </c>
      <c r="B308" s="65" t="s">
        <v>2685</v>
      </c>
      <c r="C308" s="134" t="s">
        <v>2684</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2686</v>
      </c>
      <c r="B309" s="65" t="s">
        <v>2687</v>
      </c>
      <c r="C309" s="134" t="s">
        <v>2686</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2688</v>
      </c>
      <c r="B310" s="65" t="s">
        <v>2689</v>
      </c>
      <c r="C310" s="134" t="s">
        <v>2688</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2690</v>
      </c>
      <c r="B311" s="65" t="s">
        <v>2691</v>
      </c>
      <c r="C311" s="134" t="s">
        <v>2690</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2692</v>
      </c>
      <c r="B312" s="65" t="s">
        <v>2693</v>
      </c>
      <c r="C312" s="134" t="s">
        <v>2692</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2694</v>
      </c>
      <c r="B313" s="65" t="s">
        <v>2695</v>
      </c>
      <c r="C313" s="134" t="s">
        <v>2694</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2696</v>
      </c>
      <c r="B314" s="65" t="s">
        <v>2697</v>
      </c>
      <c r="C314" s="134" t="s">
        <v>2696</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2698</v>
      </c>
      <c r="B315" s="65" t="s">
        <v>2699</v>
      </c>
      <c r="C315" s="134" t="s">
        <v>2698</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2700</v>
      </c>
      <c r="B316" s="65" t="s">
        <v>2701</v>
      </c>
      <c r="C316" s="134" t="s">
        <v>2700</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2702</v>
      </c>
      <c r="B317" s="65" t="s">
        <v>2703</v>
      </c>
      <c r="C317" s="134" t="s">
        <v>2702</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2704</v>
      </c>
      <c r="B318" s="65" t="s">
        <v>2705</v>
      </c>
      <c r="C318" s="134" t="s">
        <v>2704</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2706</v>
      </c>
      <c r="B319" s="65" t="s">
        <v>2707</v>
      </c>
      <c r="C319" s="134" t="s">
        <v>2706</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2708</v>
      </c>
      <c r="B320" s="65" t="s">
        <v>2709</v>
      </c>
      <c r="C320" s="134" t="s">
        <v>2708</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2710</v>
      </c>
      <c r="B321" s="65" t="s">
        <v>2711</v>
      </c>
      <c r="C321" s="134" t="s">
        <v>2710</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2712</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2713</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2714</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2715</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2716</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2717</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2718</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2719</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2720</v>
      </c>
      <c r="B330" s="65" t="s">
        <v>2721</v>
      </c>
      <c r="C330" s="134" t="s">
        <v>2720</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2722</v>
      </c>
      <c r="B331" s="65" t="s">
        <v>2723</v>
      </c>
      <c r="C331" s="134" t="s">
        <v>2722</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2724</v>
      </c>
      <c r="B332" s="65" t="s">
        <v>2725</v>
      </c>
      <c r="C332" s="134" t="s">
        <v>2724</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2726</v>
      </c>
      <c r="B333" s="65" t="s">
        <v>2727</v>
      </c>
      <c r="C333" s="134" t="s">
        <v>2726</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2728</v>
      </c>
      <c r="B334" s="65" t="s">
        <v>2729</v>
      </c>
      <c r="C334" s="134" t="s">
        <v>2728</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2730</v>
      </c>
      <c r="B335" s="65" t="s">
        <v>2731</v>
      </c>
      <c r="C335" s="134" t="s">
        <v>2732</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2730</v>
      </c>
      <c r="B336" s="65" t="s">
        <v>2733</v>
      </c>
      <c r="C336" s="134" t="s">
        <v>2734</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2735</v>
      </c>
      <c r="B337" s="65" t="s">
        <v>2736</v>
      </c>
      <c r="C337" s="134" t="s">
        <v>2737</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2735</v>
      </c>
      <c r="B338" s="65" t="s">
        <v>2738</v>
      </c>
      <c r="C338" s="134" t="s">
        <v>2739</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2740</v>
      </c>
      <c r="B339" s="65" t="s">
        <v>2741</v>
      </c>
      <c r="C339" s="134" t="s">
        <v>2742</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2740</v>
      </c>
      <c r="B340" s="65" t="s">
        <v>2743</v>
      </c>
      <c r="C340" s="134" t="s">
        <v>2744</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2745</v>
      </c>
      <c r="B341" s="65" t="s">
        <v>2746</v>
      </c>
      <c r="C341" s="134" t="s">
        <v>2747</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2745</v>
      </c>
      <c r="B342" s="65" t="s">
        <v>2748</v>
      </c>
      <c r="C342" s="134" t="s">
        <v>2749</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2750</v>
      </c>
      <c r="C343" s="134" t="s">
        <v>2751</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2752</v>
      </c>
      <c r="B344" s="182" t="s">
        <v>2753</v>
      </c>
      <c r="C344" s="134" t="s">
        <v>2752</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2754</v>
      </c>
      <c r="C345" s="134" t="s">
        <v>2755</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2756</v>
      </c>
      <c r="C346" s="134" t="s">
        <v>2757</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2758</v>
      </c>
      <c r="C348" s="134" t="s">
        <v>2759</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2760</v>
      </c>
      <c r="C349" s="134" t="s">
        <v>2761</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12" x14ac:dyDescent="0.25">
      <c r="A350" s="70" t="s">
        <v>2762</v>
      </c>
      <c r="B350" s="182" t="s">
        <v>2763</v>
      </c>
      <c r="C350" s="134" t="s">
        <v>2762</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2764</v>
      </c>
      <c r="C351" s="134" t="s">
        <v>2765</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2766</v>
      </c>
      <c r="C352" s="134" t="s">
        <v>2767</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2768</v>
      </c>
      <c r="C356" s="134" t="s">
        <v>2769</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2770</v>
      </c>
      <c r="C357" s="134" t="s">
        <v>2771</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2772</v>
      </c>
      <c r="C359" s="134" t="s">
        <v>2773</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2774</v>
      </c>
      <c r="C361" s="134" t="s">
        <v>2775</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2776</v>
      </c>
      <c r="C362" s="134" t="s">
        <v>2777</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2778</v>
      </c>
      <c r="C363" s="134" t="s">
        <v>2779</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2780</v>
      </c>
      <c r="B364" s="182" t="s">
        <v>2781</v>
      </c>
      <c r="C364" s="134" t="s">
        <v>2780</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2782</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2783</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2784</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2785</v>
      </c>
      <c r="B368" s="182" t="s">
        <v>2786</v>
      </c>
      <c r="C368" s="134" t="s">
        <v>2785</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2787</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2788</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2789</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2790</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2791</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2792</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2793</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2794</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2795</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2796</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2797</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2798</v>
      </c>
      <c r="B380" s="65" t="s">
        <v>2799</v>
      </c>
      <c r="C380" s="134" t="s">
        <v>2798</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2800</v>
      </c>
      <c r="B381" s="65" t="s">
        <v>2801</v>
      </c>
      <c r="C381" s="134" t="s">
        <v>2800</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2802</v>
      </c>
      <c r="B382" s="65" t="s">
        <v>2803</v>
      </c>
      <c r="C382" s="134" t="s">
        <v>2802</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2804</v>
      </c>
      <c r="B383" s="65" t="s">
        <v>2805</v>
      </c>
      <c r="C383" s="134" t="s">
        <v>2804</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2806</v>
      </c>
      <c r="B384" s="65" t="s">
        <v>2807</v>
      </c>
      <c r="C384" s="134" t="s">
        <v>2806</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2808</v>
      </c>
      <c r="B385" s="65" t="s">
        <v>2809</v>
      </c>
      <c r="C385" s="134" t="s">
        <v>2808</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2810</v>
      </c>
      <c r="B386" s="182" t="s">
        <v>2811</v>
      </c>
      <c r="C386" s="134" t="s">
        <v>2810</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2812</v>
      </c>
      <c r="B387" s="182" t="s">
        <v>2813</v>
      </c>
      <c r="C387" s="134" t="s">
        <v>2812</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2814</v>
      </c>
      <c r="B388" s="182" t="s">
        <v>2815</v>
      </c>
      <c r="C388" s="134" t="s">
        <v>2814</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2816</v>
      </c>
      <c r="B389" s="182" t="s">
        <v>2817</v>
      </c>
      <c r="C389" s="134" t="s">
        <v>2816</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2818</v>
      </c>
      <c r="B390" s="286" t="s">
        <v>2819</v>
      </c>
      <c r="C390" s="287" t="s">
        <v>2818</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2820</v>
      </c>
      <c r="B391" s="286" t="s">
        <v>2821</v>
      </c>
      <c r="C391" s="287" t="s">
        <v>2820</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2822</v>
      </c>
      <c r="B392" s="286" t="s">
        <v>2823</v>
      </c>
      <c r="C392" s="287" t="s">
        <v>2822</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2824</v>
      </c>
      <c r="B393" s="286" t="s">
        <v>2825</v>
      </c>
      <c r="C393" s="287" t="s">
        <v>2824</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2826</v>
      </c>
      <c r="B394" s="286" t="s">
        <v>2827</v>
      </c>
      <c r="C394" s="287" t="s">
        <v>2826</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2.8" x14ac:dyDescent="0.25">
      <c r="A395" s="285" t="s">
        <v>2828</v>
      </c>
      <c r="B395" s="286" t="s">
        <v>2829</v>
      </c>
      <c r="C395" s="287" t="s">
        <v>2828</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2830</v>
      </c>
      <c r="B396" s="86" t="s">
        <v>2831</v>
      </c>
      <c r="C396" s="255" t="s">
        <v>2830</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4"/>
      <c r="C1" s="268" t="s">
        <v>2</v>
      </c>
      <c r="D1" s="325"/>
      <c r="E1" s="268" t="s">
        <v>4</v>
      </c>
      <c r="F1" s="326"/>
    </row>
    <row r="2" spans="1:25" ht="50.1" customHeight="1" x14ac:dyDescent="0.25">
      <c r="A2" s="389" t="s">
        <v>2832</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5">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2137</v>
      </c>
      <c r="B5" s="142" t="s">
        <v>2834</v>
      </c>
      <c r="C5" s="138" t="s">
        <v>2137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2139</v>
      </c>
      <c r="B6" s="183" t="s">
        <v>2835</v>
      </c>
      <c r="C6" s="139" t="s">
        <v>2139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2836</v>
      </c>
      <c r="B7" s="64" t="s">
        <v>2837</v>
      </c>
      <c r="C7" s="139" t="s">
        <v>2836</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2838</v>
      </c>
      <c r="B8" s="64" t="s">
        <v>2839</v>
      </c>
      <c r="C8" s="139" t="s">
        <v>2838</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2840</v>
      </c>
      <c r="B9" s="64" t="s">
        <v>2841</v>
      </c>
      <c r="C9" s="139" t="s">
        <v>2840</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2141</v>
      </c>
      <c r="B10" s="64" t="s">
        <v>2842</v>
      </c>
      <c r="C10" s="139" t="s">
        <v>2141</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2843</v>
      </c>
      <c r="B11" s="64" t="s">
        <v>2844</v>
      </c>
      <c r="C11" s="139" t="s">
        <v>2843</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2845</v>
      </c>
      <c r="B12" s="64" t="s">
        <v>2846</v>
      </c>
      <c r="C12" s="139" t="s">
        <v>2845</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2849</v>
      </c>
      <c r="B14" s="64" t="s">
        <v>2850</v>
      </c>
      <c r="C14" s="139" t="s">
        <v>2849</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2851</v>
      </c>
      <c r="B15" s="64" t="s">
        <v>2852</v>
      </c>
      <c r="C15" s="139" t="s">
        <v>2851</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2853</v>
      </c>
      <c r="B16" s="64" t="s">
        <v>2854</v>
      </c>
      <c r="C16" s="139" t="s">
        <v>2853</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2855</v>
      </c>
      <c r="B17" s="64" t="s">
        <v>2856</v>
      </c>
      <c r="C17" s="139" t="s">
        <v>2855</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2857</v>
      </c>
      <c r="B18" s="64" t="s">
        <v>2858</v>
      </c>
      <c r="C18" s="139" t="s">
        <v>2857</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2859</v>
      </c>
      <c r="B19" s="64" t="s">
        <v>2860</v>
      </c>
      <c r="C19" s="139" t="s">
        <v>2859</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2861</v>
      </c>
      <c r="B20" s="64" t="s">
        <v>2862</v>
      </c>
      <c r="C20" s="139" t="s">
        <v>2861</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2863</v>
      </c>
      <c r="B21" s="64" t="s">
        <v>2864</v>
      </c>
      <c r="C21" s="139" t="s">
        <v>2863</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2145</v>
      </c>
      <c r="B22" s="64" t="s">
        <v>2865</v>
      </c>
      <c r="C22" s="139" t="s">
        <v>2145</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2866</v>
      </c>
      <c r="B23" s="64" t="s">
        <v>2867</v>
      </c>
      <c r="C23" s="139" t="s">
        <v>2866</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2868</v>
      </c>
      <c r="B24" s="64" t="s">
        <v>2869</v>
      </c>
      <c r="C24" s="139" t="s">
        <v>2868</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2870</v>
      </c>
      <c r="B25" s="64" t="s">
        <v>2871</v>
      </c>
      <c r="C25" s="139" t="s">
        <v>2870</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2872</v>
      </c>
      <c r="B26" s="64" t="s">
        <v>2873</v>
      </c>
      <c r="C26" s="139" t="s">
        <v>2872</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2874</v>
      </c>
      <c r="B27" s="64" t="s">
        <v>2875</v>
      </c>
      <c r="C27" s="139" t="s">
        <v>2874</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2200</v>
      </c>
      <c r="B28" s="64" t="s">
        <v>2876</v>
      </c>
      <c r="C28" s="139" t="s">
        <v>2200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2877</v>
      </c>
      <c r="B29" s="64" t="s">
        <v>2878</v>
      </c>
      <c r="C29" s="139" t="s">
        <v>2877</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2879</v>
      </c>
      <c r="B30" s="64" t="s">
        <v>2880</v>
      </c>
      <c r="C30" s="139" t="s">
        <v>2879</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2881</v>
      </c>
      <c r="B31" s="64" t="s">
        <v>2882</v>
      </c>
      <c r="C31" s="139" t="s">
        <v>2881</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2883</v>
      </c>
      <c r="B32" s="64" t="s">
        <v>2884</v>
      </c>
      <c r="C32" s="139" t="s">
        <v>2883</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2885</v>
      </c>
      <c r="B33" s="64" t="s">
        <v>2886</v>
      </c>
      <c r="C33" s="139" t="s">
        <v>2885</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2887</v>
      </c>
      <c r="B34" s="64" t="s">
        <v>2888</v>
      </c>
      <c r="C34" s="139" t="s">
        <v>2887</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2202</v>
      </c>
      <c r="B35" s="64" t="s">
        <v>2889</v>
      </c>
      <c r="C35" s="139" t="s">
        <v>2202</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2204</v>
      </c>
      <c r="B36" s="64" t="s">
        <v>2890</v>
      </c>
      <c r="C36" s="139" t="s">
        <v>2204</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2891</v>
      </c>
      <c r="B37" s="64" t="s">
        <v>2892</v>
      </c>
      <c r="C37" s="139" t="s">
        <v>2891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2893</v>
      </c>
      <c r="B38" s="64" t="s">
        <v>2894</v>
      </c>
      <c r="C38" s="139" t="s">
        <v>2893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2206</v>
      </c>
      <c r="B39" s="64" t="s">
        <v>2895</v>
      </c>
      <c r="C39" s="139" t="s">
        <v>2206</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2896</v>
      </c>
      <c r="B40" s="64" t="s">
        <v>2897</v>
      </c>
      <c r="C40" s="139" t="s">
        <v>2896</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2898</v>
      </c>
      <c r="B41" s="64" t="s">
        <v>2899</v>
      </c>
      <c r="C41" s="139" t="s">
        <v>2898</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2900</v>
      </c>
      <c r="B42" s="64" t="s">
        <v>2901</v>
      </c>
      <c r="C42" s="139" t="s">
        <v>2900</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2904</v>
      </c>
      <c r="B44" s="64" t="s">
        <v>2905</v>
      </c>
      <c r="C44" s="139" t="s">
        <v>2904</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2906</v>
      </c>
      <c r="B45" s="64" t="s">
        <v>2907</v>
      </c>
      <c r="C45" s="139" t="s">
        <v>2906</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2908</v>
      </c>
      <c r="B46" s="64" t="s">
        <v>2909</v>
      </c>
      <c r="C46" s="139" t="s">
        <v>2908</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2910</v>
      </c>
      <c r="B47" s="64" t="s">
        <v>2911</v>
      </c>
      <c r="C47" s="139" t="s">
        <v>2910</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2912</v>
      </c>
      <c r="B48" s="64" t="s">
        <v>2913</v>
      </c>
      <c r="C48" s="139" t="s">
        <v>2912</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2914</v>
      </c>
      <c r="B49" s="64" t="s">
        <v>2915</v>
      </c>
      <c r="C49" s="139" t="s">
        <v>2914</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2918</v>
      </c>
      <c r="B51" s="64" t="s">
        <v>2919</v>
      </c>
      <c r="C51" s="139" t="s">
        <v>2918</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2920</v>
      </c>
      <c r="B52" s="64" t="s">
        <v>2921</v>
      </c>
      <c r="C52" s="139" t="s">
        <v>2920</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2922</v>
      </c>
      <c r="B53" s="64" t="s">
        <v>2923</v>
      </c>
      <c r="C53" s="139" t="s">
        <v>2922</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2926</v>
      </c>
      <c r="B55" s="64" t="s">
        <v>2927</v>
      </c>
      <c r="C55" s="139" t="s">
        <v>2926</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2928</v>
      </c>
      <c r="B56" s="64" t="s">
        <v>2929</v>
      </c>
      <c r="C56" s="139" t="s">
        <v>2928</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2930</v>
      </c>
      <c r="B57" s="64" t="s">
        <v>2931</v>
      </c>
      <c r="C57" s="139" t="s">
        <v>2930</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2932</v>
      </c>
      <c r="B58" s="64" t="s">
        <v>2933</v>
      </c>
      <c r="C58" s="139" t="s">
        <v>2932</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2934</v>
      </c>
      <c r="B59" s="64" t="s">
        <v>2935</v>
      </c>
      <c r="C59" s="139" t="s">
        <v>2934</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2936</v>
      </c>
      <c r="B60" s="64" t="s">
        <v>2937</v>
      </c>
      <c r="C60" s="139" t="s">
        <v>2936</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2940</v>
      </c>
      <c r="B62" s="64" t="s">
        <v>2941</v>
      </c>
      <c r="C62" s="139" t="s">
        <v>2940</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2942</v>
      </c>
      <c r="B63" s="64" t="s">
        <v>2943</v>
      </c>
      <c r="C63" s="139" t="s">
        <v>2942</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2944</v>
      </c>
      <c r="B64" s="64" t="s">
        <v>2945</v>
      </c>
      <c r="C64" s="139" t="s">
        <v>2944</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2946</v>
      </c>
      <c r="B65" s="64" t="s">
        <v>2947</v>
      </c>
      <c r="C65" s="139" t="s">
        <v>2946</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2950</v>
      </c>
      <c r="B67" s="64" t="s">
        <v>2951</v>
      </c>
      <c r="C67" s="139" t="s">
        <v>2950</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2952</v>
      </c>
      <c r="B68" s="64" t="s">
        <v>2953</v>
      </c>
      <c r="C68" s="139" t="s">
        <v>2952</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2954</v>
      </c>
      <c r="B69" s="64" t="s">
        <v>2955</v>
      </c>
      <c r="C69" s="139" t="s">
        <v>2954</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2956</v>
      </c>
      <c r="B70" s="64" t="s">
        <v>2957</v>
      </c>
      <c r="C70" s="139" t="s">
        <v>2956</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2958</v>
      </c>
      <c r="B71" s="64" t="s">
        <v>2959</v>
      </c>
      <c r="C71" s="139" t="s">
        <v>2958</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2960</v>
      </c>
      <c r="B72" s="64" t="s">
        <v>2961</v>
      </c>
      <c r="C72" s="139" t="s">
        <v>2960</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2962</v>
      </c>
      <c r="B73" s="64" t="s">
        <v>2963</v>
      </c>
      <c r="C73" s="139" t="s">
        <v>2962</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2208</v>
      </c>
      <c r="B74" s="64" t="s">
        <v>2964</v>
      </c>
      <c r="C74" s="139" t="s">
        <v>2208</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2210</v>
      </c>
      <c r="B75" s="64" t="s">
        <v>2965</v>
      </c>
      <c r="C75" s="139" t="s">
        <v>2210</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2212</v>
      </c>
      <c r="B76" s="64" t="s">
        <v>2966</v>
      </c>
      <c r="C76" s="139" t="s">
        <v>2212</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2214</v>
      </c>
      <c r="B77" s="64" t="s">
        <v>2967</v>
      </c>
      <c r="C77" s="139" t="s">
        <v>2214</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2216</v>
      </c>
      <c r="B78" s="64" t="s">
        <v>2968</v>
      </c>
      <c r="C78" s="139" t="s">
        <v>2216</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2218</v>
      </c>
      <c r="B79" s="64" t="s">
        <v>2969</v>
      </c>
      <c r="C79" s="139" t="s">
        <v>2218</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2220</v>
      </c>
      <c r="B80" s="64" t="s">
        <v>2970</v>
      </c>
      <c r="C80" s="139" t="s">
        <v>2220</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2222</v>
      </c>
      <c r="B81" s="64" t="s">
        <v>2971</v>
      </c>
      <c r="C81" s="139" t="s">
        <v>2222</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2224</v>
      </c>
      <c r="B82" s="64" t="s">
        <v>2972</v>
      </c>
      <c r="C82" s="139" t="s">
        <v>2224</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2226</v>
      </c>
      <c r="B83" s="64" t="s">
        <v>2973</v>
      </c>
      <c r="C83" s="139" t="s">
        <v>2226</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2228</v>
      </c>
      <c r="B84" s="64" t="s">
        <v>2974</v>
      </c>
      <c r="C84" s="139" t="s">
        <v>2228</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2230</v>
      </c>
      <c r="B85" s="64" t="s">
        <v>2975</v>
      </c>
      <c r="C85" s="139" t="s">
        <v>2230</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2232</v>
      </c>
      <c r="B86" s="64" t="s">
        <v>2976</v>
      </c>
      <c r="C86" s="139" t="s">
        <v>2232</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2234</v>
      </c>
      <c r="B87" s="64" t="s">
        <v>2977</v>
      </c>
      <c r="C87" s="139" t="s">
        <v>2234</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2978</v>
      </c>
      <c r="B88" s="64" t="s">
        <v>2979</v>
      </c>
      <c r="C88" s="139" t="s">
        <v>2978</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2984</v>
      </c>
      <c r="B91" s="64" t="s">
        <v>1607</v>
      </c>
      <c r="C91" s="139" t="s">
        <v>2984</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2985</v>
      </c>
      <c r="B92" s="64" t="s">
        <v>2986</v>
      </c>
      <c r="C92" s="139" t="s">
        <v>2985</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2987</v>
      </c>
      <c r="B93" s="64" t="s">
        <v>2988</v>
      </c>
      <c r="C93" s="139" t="s">
        <v>2987</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2991</v>
      </c>
      <c r="B95" s="64" t="s">
        <v>2992</v>
      </c>
      <c r="C95" s="139" t="s">
        <v>2991</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2993</v>
      </c>
      <c r="B96" s="64" t="s">
        <v>2994</v>
      </c>
      <c r="C96" s="139" t="s">
        <v>2993</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2995</v>
      </c>
      <c r="B97" s="64" t="s">
        <v>2996</v>
      </c>
      <c r="C97" s="139" t="s">
        <v>2995</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2997</v>
      </c>
      <c r="B98" s="64" t="s">
        <v>2998</v>
      </c>
      <c r="C98" s="139" t="s">
        <v>2997</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3001</v>
      </c>
      <c r="B100" s="64" t="s">
        <v>3002</v>
      </c>
      <c r="C100" s="139" t="s">
        <v>3001</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3003</v>
      </c>
      <c r="B101" s="64" t="s">
        <v>3004</v>
      </c>
      <c r="C101" s="139" t="s">
        <v>3003</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3005</v>
      </c>
      <c r="B102" s="64" t="s">
        <v>3006</v>
      </c>
      <c r="C102" s="139" t="s">
        <v>3005</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3007</v>
      </c>
      <c r="B103" s="64" t="s">
        <v>3008</v>
      </c>
      <c r="C103" s="139" t="s">
        <v>3007</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3009</v>
      </c>
      <c r="B104" s="64" t="s">
        <v>3010</v>
      </c>
      <c r="C104" s="139" t="s">
        <v>3009</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3011</v>
      </c>
      <c r="B105" s="64" t="s">
        <v>3012</v>
      </c>
      <c r="C105" s="139" t="s">
        <v>3011</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3013</v>
      </c>
      <c r="B106" s="64" t="s">
        <v>3014</v>
      </c>
      <c r="C106" s="139" t="s">
        <v>3013</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3017</v>
      </c>
      <c r="B108" s="64" t="s">
        <v>3018</v>
      </c>
      <c r="C108" s="139" t="s">
        <v>3017</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3019</v>
      </c>
      <c r="B109" s="64" t="s">
        <v>3020</v>
      </c>
      <c r="C109" s="139" t="s">
        <v>3019</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3021</v>
      </c>
      <c r="B110" s="64" t="s">
        <v>3022</v>
      </c>
      <c r="C110" s="139" t="s">
        <v>3021</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3023</v>
      </c>
      <c r="B111" s="64" t="s">
        <v>3024</v>
      </c>
      <c r="C111" s="139" t="s">
        <v>3023</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3025</v>
      </c>
      <c r="B112" s="64" t="s">
        <v>3026</v>
      </c>
      <c r="C112" s="139" t="s">
        <v>3025</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3027</v>
      </c>
      <c r="B113" s="64" t="s">
        <v>3028</v>
      </c>
      <c r="C113" s="139" t="s">
        <v>3027</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3033</v>
      </c>
      <c r="B116" s="64" t="s">
        <v>3034</v>
      </c>
      <c r="C116" s="139" t="s">
        <v>3033</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3035</v>
      </c>
      <c r="B117" s="64" t="s">
        <v>3036</v>
      </c>
      <c r="C117" s="139" t="s">
        <v>3035</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3039</v>
      </c>
      <c r="B119" s="64" t="s">
        <v>3040</v>
      </c>
      <c r="C119" s="139" t="s">
        <v>3039</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3041</v>
      </c>
      <c r="B120" s="64" t="s">
        <v>3042</v>
      </c>
      <c r="C120" s="139" t="s">
        <v>3041</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3043</v>
      </c>
      <c r="B121" s="64" t="s">
        <v>3044</v>
      </c>
      <c r="C121" s="139" t="s">
        <v>3043</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3047</v>
      </c>
      <c r="B123" s="64" t="s">
        <v>3048</v>
      </c>
      <c r="C123" s="139" t="s">
        <v>3047</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3049</v>
      </c>
      <c r="B124" s="64" t="s">
        <v>3050</v>
      </c>
      <c r="C124" s="139" t="s">
        <v>3049</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3051</v>
      </c>
      <c r="B125" s="64" t="s">
        <v>3052</v>
      </c>
      <c r="C125" s="139" t="s">
        <v>3051</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3053</v>
      </c>
      <c r="B126" s="64" t="s">
        <v>3054</v>
      </c>
      <c r="C126" s="139" t="s">
        <v>3053</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3055</v>
      </c>
      <c r="B127" s="64" t="s">
        <v>3056</v>
      </c>
      <c r="C127" s="139" t="s">
        <v>3055</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3057</v>
      </c>
      <c r="B128" s="64" t="s">
        <v>3058</v>
      </c>
      <c r="C128" s="139" t="s">
        <v>3057</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3063</v>
      </c>
      <c r="B131" s="64" t="s">
        <v>3064</v>
      </c>
      <c r="C131" s="139" t="s">
        <v>3063</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3065</v>
      </c>
      <c r="B132" s="64" t="s">
        <v>3066</v>
      </c>
      <c r="C132" s="139" t="s">
        <v>3065</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3067</v>
      </c>
      <c r="B133" s="64" t="s">
        <v>3068</v>
      </c>
      <c r="C133" s="139" t="s">
        <v>3067</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3069</v>
      </c>
      <c r="B134" s="64" t="s">
        <v>3070</v>
      </c>
      <c r="C134" s="139" t="s">
        <v>3069</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3071</v>
      </c>
      <c r="B135" s="64" t="s">
        <v>3072</v>
      </c>
      <c r="C135" s="139" t="s">
        <v>3071</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3073</v>
      </c>
      <c r="B136" s="64" t="s">
        <v>3074</v>
      </c>
      <c r="C136" s="139" t="s">
        <v>3073</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3075</v>
      </c>
      <c r="B137" s="64" t="s">
        <v>1634</v>
      </c>
      <c r="C137" s="139" t="s">
        <v>3075</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3076</v>
      </c>
      <c r="B138" s="183" t="s">
        <v>3077</v>
      </c>
      <c r="C138" s="139" t="s">
        <v>3076</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3078</v>
      </c>
      <c r="B139" s="64" t="s">
        <v>3079</v>
      </c>
      <c r="C139" s="139" t="s">
        <v>3078</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3080</v>
      </c>
      <c r="B140" s="64" t="s">
        <v>3081</v>
      </c>
      <c r="C140" s="139" t="s">
        <v>3080</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3082</v>
      </c>
      <c r="C141" s="256" t="s">
        <v>3083</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3" t="s">
        <v>3084</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1990</v>
      </c>
      <c r="E3" s="306" t="s">
        <v>1991</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2201</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2201</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2" zoomScaleNormal="100" workbookViewId="0">
      <selection activeCell="D104" sqref="D104"/>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96" t="s">
        <v>3154</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3156</v>
      </c>
      <c r="C5" s="138" t="s">
        <v>3157</v>
      </c>
      <c r="D5" s="198">
        <v>265223.18</v>
      </c>
      <c r="E5" s="31"/>
      <c r="F5" s="31"/>
      <c r="G5" s="31"/>
      <c r="H5" s="31"/>
      <c r="I5" s="31"/>
      <c r="J5" s="31"/>
      <c r="K5" s="31"/>
      <c r="L5" s="31"/>
      <c r="M5" s="31"/>
      <c r="N5" s="31"/>
      <c r="O5" s="31"/>
      <c r="P5" s="31"/>
      <c r="Q5" s="31"/>
      <c r="R5" s="31"/>
      <c r="S5" s="31"/>
      <c r="T5" s="31"/>
      <c r="U5" s="31"/>
    </row>
    <row r="6" spans="1:24" ht="24" x14ac:dyDescent="0.25">
      <c r="A6" s="88"/>
      <c r="B6" s="134" t="s">
        <v>3158</v>
      </c>
      <c r="C6" s="139" t="s">
        <v>3159</v>
      </c>
      <c r="D6" s="34">
        <f>D7+D8+D17+D18+D24</f>
        <v>1949180.6700000002</v>
      </c>
      <c r="E6" s="232"/>
      <c r="F6" s="31"/>
      <c r="G6" s="31"/>
      <c r="H6" s="31"/>
      <c r="I6" s="31"/>
      <c r="J6" s="31"/>
      <c r="K6" s="31"/>
      <c r="L6" s="31"/>
      <c r="M6" s="31"/>
      <c r="N6" s="31"/>
      <c r="O6" s="31"/>
      <c r="P6" s="31"/>
      <c r="Q6" s="31"/>
      <c r="R6" s="31"/>
      <c r="S6" s="31"/>
      <c r="T6" s="31"/>
      <c r="U6" s="31"/>
    </row>
    <row r="7" spans="1:24" ht="12.75" customHeight="1" x14ac:dyDescent="0.25">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5">
      <c r="A8" s="88" t="s">
        <v>2436</v>
      </c>
      <c r="B8" s="89" t="s">
        <v>3162</v>
      </c>
      <c r="C8" s="139" t="s">
        <v>3163</v>
      </c>
      <c r="D8" s="34">
        <f>SUM(D9:D16)</f>
        <v>1935697.1</v>
      </c>
      <c r="E8" s="31"/>
      <c r="F8" s="31"/>
      <c r="G8" s="31"/>
      <c r="H8" s="31"/>
      <c r="I8" s="31"/>
      <c r="J8" s="31"/>
      <c r="K8" s="31"/>
      <c r="L8" s="31"/>
      <c r="M8" s="31"/>
      <c r="N8" s="31"/>
      <c r="O8" s="31"/>
      <c r="P8" s="31"/>
      <c r="Q8" s="31"/>
      <c r="R8" s="31"/>
      <c r="S8" s="31"/>
      <c r="T8" s="31"/>
      <c r="U8" s="31"/>
    </row>
    <row r="9" spans="1:24" ht="12.75" customHeight="1" x14ac:dyDescent="0.25">
      <c r="A9" s="63" t="s">
        <v>2438</v>
      </c>
      <c r="B9" s="64" t="s">
        <v>2439</v>
      </c>
      <c r="C9" s="139" t="s">
        <v>3164</v>
      </c>
      <c r="D9" s="199">
        <v>1700345.59</v>
      </c>
      <c r="E9" s="31"/>
      <c r="F9" s="31"/>
      <c r="G9" s="31"/>
      <c r="H9" s="31"/>
      <c r="I9" s="31"/>
      <c r="J9" s="31"/>
      <c r="K9" s="31"/>
      <c r="L9" s="31"/>
      <c r="M9" s="31"/>
      <c r="N9" s="31"/>
      <c r="O9" s="31"/>
      <c r="P9" s="31"/>
      <c r="Q9" s="31"/>
      <c r="R9" s="31"/>
      <c r="S9" s="31"/>
      <c r="T9" s="31"/>
      <c r="U9" s="31"/>
    </row>
    <row r="10" spans="1:24" ht="12.75" customHeight="1" x14ac:dyDescent="0.25">
      <c r="A10" s="63" t="s">
        <v>2440</v>
      </c>
      <c r="B10" s="64" t="s">
        <v>2441</v>
      </c>
      <c r="C10" s="139" t="s">
        <v>3165</v>
      </c>
      <c r="D10" s="199">
        <v>230669.16</v>
      </c>
      <c r="E10" s="31"/>
      <c r="F10" s="31"/>
      <c r="G10" s="31"/>
      <c r="H10" s="31"/>
      <c r="I10" s="31"/>
      <c r="J10" s="31"/>
      <c r="K10" s="31"/>
      <c r="L10" s="31"/>
      <c r="M10" s="31"/>
      <c r="N10" s="31"/>
      <c r="O10" s="31"/>
      <c r="P10" s="31"/>
      <c r="Q10" s="31"/>
      <c r="R10" s="31"/>
      <c r="S10" s="31"/>
      <c r="T10" s="31"/>
      <c r="U10" s="31"/>
    </row>
    <row r="11" spans="1:24" ht="12.75" customHeight="1" x14ac:dyDescent="0.25">
      <c r="A11" s="63" t="s">
        <v>2442</v>
      </c>
      <c r="B11" s="64" t="s">
        <v>3166</v>
      </c>
      <c r="C11" s="139" t="s">
        <v>3167</v>
      </c>
      <c r="D11" s="199">
        <v>4682.3500000000004</v>
      </c>
      <c r="E11" s="31"/>
      <c r="F11" s="31"/>
      <c r="G11" s="31"/>
      <c r="H11" s="31"/>
      <c r="I11" s="31"/>
      <c r="J11" s="31"/>
      <c r="K11" s="31"/>
      <c r="L11" s="31"/>
      <c r="M11" s="31"/>
      <c r="N11" s="31"/>
      <c r="O11" s="31"/>
      <c r="P11" s="31"/>
      <c r="Q11" s="31"/>
      <c r="R11" s="31"/>
      <c r="S11" s="31"/>
      <c r="T11" s="31"/>
      <c r="U11" s="31"/>
    </row>
    <row r="12" spans="1:24" ht="12.75" customHeight="1" x14ac:dyDescent="0.25">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3.2" x14ac:dyDescent="0.25">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2472</v>
      </c>
      <c r="B16" s="65" t="s">
        <v>2473</v>
      </c>
      <c r="C16" s="139" t="s">
        <v>3173</v>
      </c>
      <c r="D16" s="199">
        <v>0</v>
      </c>
      <c r="E16" s="31"/>
      <c r="F16" s="31"/>
      <c r="G16" s="31"/>
      <c r="H16" s="31"/>
      <c r="I16" s="31"/>
      <c r="J16" s="31"/>
      <c r="K16" s="31"/>
      <c r="L16" s="31"/>
      <c r="M16" s="31"/>
      <c r="N16" s="31"/>
      <c r="O16" s="31"/>
      <c r="P16" s="31"/>
      <c r="Q16" s="31"/>
      <c r="R16" s="31"/>
      <c r="S16" s="31"/>
      <c r="T16" s="31"/>
      <c r="U16" s="31"/>
    </row>
    <row r="17" spans="1:21" ht="12.75" customHeight="1" x14ac:dyDescent="0.25">
      <c r="A17" s="294" t="s">
        <v>2474</v>
      </c>
      <c r="B17" s="134" t="s">
        <v>3142</v>
      </c>
      <c r="C17" s="139" t="s">
        <v>3174</v>
      </c>
      <c r="D17" s="199">
        <v>9406.9699999999993</v>
      </c>
      <c r="E17" s="31"/>
      <c r="F17" s="31"/>
      <c r="G17" s="31"/>
      <c r="H17" s="31"/>
      <c r="I17" s="31"/>
      <c r="J17" s="31"/>
      <c r="K17" s="31"/>
      <c r="L17" s="31"/>
      <c r="M17" s="31"/>
      <c r="N17" s="31"/>
      <c r="O17" s="31"/>
      <c r="P17" s="31"/>
      <c r="Q17" s="31"/>
      <c r="R17" s="31"/>
      <c r="S17" s="31"/>
      <c r="T17" s="31"/>
      <c r="U17" s="31"/>
    </row>
    <row r="18" spans="1:21" ht="36" x14ac:dyDescent="0.25">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5">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5">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13.2" x14ac:dyDescent="0.25">
      <c r="A24" s="294" t="s">
        <v>2568</v>
      </c>
      <c r="B24" s="134" t="s">
        <v>3190</v>
      </c>
      <c r="C24" s="134" t="s">
        <v>3191</v>
      </c>
      <c r="D24" s="283">
        <v>4076.6</v>
      </c>
      <c r="E24" s="232"/>
      <c r="F24" s="31"/>
      <c r="G24" s="31"/>
      <c r="H24" s="31"/>
      <c r="I24" s="31"/>
      <c r="J24" s="31"/>
      <c r="K24" s="31"/>
      <c r="L24" s="31"/>
      <c r="M24" s="31"/>
      <c r="N24" s="31"/>
      <c r="O24" s="31"/>
      <c r="P24" s="31"/>
      <c r="Q24" s="31"/>
      <c r="R24" s="31"/>
      <c r="S24" s="31"/>
      <c r="T24" s="31"/>
      <c r="U24" s="31"/>
    </row>
    <row r="25" spans="1:21" ht="24" x14ac:dyDescent="0.25">
      <c r="A25" s="63"/>
      <c r="B25" s="134" t="s">
        <v>3192</v>
      </c>
      <c r="C25" s="139" t="s">
        <v>3193</v>
      </c>
      <c r="D25" s="34">
        <f>D26+D27+D36+D37+D43</f>
        <v>1923503.5899999999</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2436</v>
      </c>
      <c r="B27" s="89" t="s">
        <v>3195</v>
      </c>
      <c r="C27" s="139" t="s">
        <v>3196</v>
      </c>
      <c r="D27" s="34">
        <f>SUM(D28:D35)</f>
        <v>1914096.6199999999</v>
      </c>
      <c r="E27" s="31"/>
      <c r="F27" s="31"/>
      <c r="G27" s="31"/>
      <c r="H27" s="31"/>
      <c r="I27" s="31"/>
      <c r="J27" s="31"/>
      <c r="K27" s="31"/>
      <c r="L27" s="31"/>
      <c r="M27" s="31"/>
      <c r="N27" s="31"/>
      <c r="O27" s="31"/>
      <c r="P27" s="31"/>
      <c r="Q27" s="31"/>
      <c r="R27" s="31"/>
      <c r="S27" s="31"/>
      <c r="T27" s="31"/>
      <c r="U27" s="31"/>
    </row>
    <row r="28" spans="1:21" ht="12.75" customHeight="1" x14ac:dyDescent="0.25">
      <c r="A28" s="63" t="s">
        <v>2438</v>
      </c>
      <c r="B28" s="64" t="s">
        <v>2439</v>
      </c>
      <c r="C28" s="139" t="s">
        <v>3197</v>
      </c>
      <c r="D28" s="199">
        <v>1704072.41</v>
      </c>
      <c r="E28" s="31"/>
      <c r="F28" s="31"/>
      <c r="G28" s="31"/>
      <c r="H28" s="31"/>
      <c r="I28" s="31"/>
      <c r="J28" s="31"/>
      <c r="K28" s="31"/>
      <c r="L28" s="31"/>
      <c r="M28" s="31"/>
      <c r="N28" s="31"/>
      <c r="O28" s="31"/>
      <c r="P28" s="31"/>
      <c r="Q28" s="31"/>
      <c r="R28" s="31"/>
      <c r="S28" s="31"/>
      <c r="T28" s="31"/>
      <c r="U28" s="31"/>
    </row>
    <row r="29" spans="1:21" ht="12.75" customHeight="1" x14ac:dyDescent="0.25">
      <c r="A29" s="63" t="s">
        <v>2440</v>
      </c>
      <c r="B29" s="64" t="s">
        <v>2441</v>
      </c>
      <c r="C29" s="139" t="s">
        <v>3198</v>
      </c>
      <c r="D29" s="199">
        <v>206984.04</v>
      </c>
      <c r="E29" s="31"/>
      <c r="F29" s="31"/>
      <c r="G29" s="31"/>
      <c r="H29" s="31"/>
      <c r="I29" s="31"/>
      <c r="J29" s="31"/>
      <c r="K29" s="31"/>
      <c r="L29" s="31"/>
      <c r="M29" s="31"/>
      <c r="N29" s="31"/>
      <c r="O29" s="31"/>
      <c r="P29" s="31"/>
      <c r="Q29" s="31"/>
      <c r="R29" s="31"/>
      <c r="S29" s="31"/>
      <c r="T29" s="31"/>
      <c r="U29" s="31"/>
    </row>
    <row r="30" spans="1:21" ht="12.75" customHeight="1" x14ac:dyDescent="0.25">
      <c r="A30" s="63" t="s">
        <v>2442</v>
      </c>
      <c r="B30" s="64" t="s">
        <v>3166</v>
      </c>
      <c r="C30" s="139" t="s">
        <v>3199</v>
      </c>
      <c r="D30" s="199">
        <v>3040.17</v>
      </c>
      <c r="E30" s="31"/>
      <c r="F30" s="31"/>
      <c r="G30" s="31"/>
      <c r="H30" s="31"/>
      <c r="I30" s="31"/>
      <c r="J30" s="31"/>
      <c r="K30" s="31"/>
      <c r="L30" s="31"/>
      <c r="M30" s="31"/>
      <c r="N30" s="31"/>
      <c r="O30" s="31"/>
      <c r="P30" s="31"/>
      <c r="Q30" s="31"/>
      <c r="R30" s="31"/>
      <c r="S30" s="31"/>
      <c r="T30" s="31"/>
      <c r="U30" s="31"/>
    </row>
    <row r="31" spans="1:21" ht="12.75" customHeight="1" x14ac:dyDescent="0.25">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3.2" x14ac:dyDescent="0.25">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2472</v>
      </c>
      <c r="B35" s="65" t="s">
        <v>2473</v>
      </c>
      <c r="C35" s="139" t="s">
        <v>3204</v>
      </c>
      <c r="D35" s="199">
        <v>0</v>
      </c>
      <c r="E35" s="31"/>
      <c r="F35" s="31"/>
      <c r="G35" s="31"/>
      <c r="H35" s="31"/>
      <c r="I35" s="31"/>
      <c r="J35" s="31"/>
      <c r="K35" s="31"/>
      <c r="L35" s="31"/>
      <c r="M35" s="31"/>
      <c r="N35" s="31"/>
      <c r="O35" s="31"/>
      <c r="P35" s="31"/>
      <c r="Q35" s="31"/>
      <c r="R35" s="31"/>
      <c r="S35" s="31"/>
      <c r="T35" s="31"/>
      <c r="U35" s="31"/>
    </row>
    <row r="36" spans="1:21" ht="12.75" customHeight="1" x14ac:dyDescent="0.25">
      <c r="A36" s="88" t="s">
        <v>2474</v>
      </c>
      <c r="B36" s="89" t="s">
        <v>3142</v>
      </c>
      <c r="C36" s="139" t="s">
        <v>3205</v>
      </c>
      <c r="D36" s="199">
        <v>9406.9699999999993</v>
      </c>
      <c r="E36" s="31"/>
      <c r="F36" s="31"/>
      <c r="G36" s="31"/>
      <c r="H36" s="31"/>
      <c r="I36" s="31"/>
      <c r="J36" s="31"/>
      <c r="K36" s="31"/>
      <c r="L36" s="31"/>
      <c r="M36" s="31"/>
      <c r="N36" s="31"/>
      <c r="O36" s="31"/>
      <c r="P36" s="31"/>
      <c r="Q36" s="31"/>
      <c r="R36" s="31"/>
      <c r="S36" s="31"/>
      <c r="T36" s="31"/>
      <c r="U36" s="31"/>
    </row>
    <row r="37" spans="1:21" ht="36" x14ac:dyDescent="0.25">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5">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5">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2568</v>
      </c>
      <c r="B43" s="134" t="s">
        <v>3190</v>
      </c>
      <c r="C43" s="134" t="s">
        <v>3214</v>
      </c>
      <c r="D43" s="283"/>
      <c r="E43" s="232"/>
      <c r="F43" s="31"/>
      <c r="G43" s="31"/>
      <c r="H43" s="31"/>
      <c r="I43" s="31"/>
      <c r="J43" s="31"/>
      <c r="K43" s="31"/>
      <c r="L43" s="31"/>
      <c r="M43" s="31"/>
      <c r="N43" s="31"/>
      <c r="O43" s="31"/>
      <c r="P43" s="31"/>
      <c r="Q43" s="31"/>
      <c r="R43" s="31"/>
      <c r="S43" s="31"/>
      <c r="T43" s="31"/>
      <c r="U43" s="31"/>
    </row>
    <row r="44" spans="1:21" ht="24" x14ac:dyDescent="0.25">
      <c r="A44" s="63"/>
      <c r="B44" s="89" t="s">
        <v>3215</v>
      </c>
      <c r="C44" s="139" t="s">
        <v>3216</v>
      </c>
      <c r="D44" s="34">
        <f>D5+D6-D25</f>
        <v>290900.26000000024</v>
      </c>
      <c r="E44" s="31"/>
      <c r="F44" s="31"/>
      <c r="G44" s="31"/>
      <c r="H44" s="31"/>
      <c r="I44" s="31"/>
      <c r="J44" s="31"/>
      <c r="K44" s="31"/>
      <c r="L44" s="31"/>
      <c r="M44" s="31"/>
      <c r="N44" s="31"/>
      <c r="O44" s="31"/>
      <c r="P44" s="31"/>
      <c r="Q44" s="31"/>
      <c r="R44" s="31"/>
      <c r="S44" s="31"/>
      <c r="T44" s="31"/>
      <c r="U44" s="31"/>
    </row>
    <row r="45" spans="1:21" ht="24" x14ac:dyDescent="0.25">
      <c r="A45" s="88"/>
      <c r="B45" s="134" t="s">
        <v>3217</v>
      </c>
      <c r="C45" s="139" t="s">
        <v>3218</v>
      </c>
      <c r="D45" s="34">
        <f>D46+D51+D92+D97+D103</f>
        <v>12216.27</v>
      </c>
      <c r="E45" s="232"/>
      <c r="F45" s="31"/>
      <c r="G45" s="31"/>
      <c r="H45" s="31"/>
      <c r="I45" s="31"/>
      <c r="J45" s="31"/>
      <c r="K45" s="31"/>
      <c r="L45" s="31"/>
      <c r="M45" s="31"/>
      <c r="N45" s="31"/>
      <c r="O45" s="31"/>
      <c r="P45" s="31"/>
      <c r="Q45" s="31"/>
      <c r="R45" s="31"/>
      <c r="S45" s="31"/>
      <c r="T45" s="31"/>
      <c r="U45" s="31"/>
    </row>
    <row r="46" spans="1:21" ht="24" x14ac:dyDescent="0.25">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5">
      <c r="A51" s="88" t="s">
        <v>2436</v>
      </c>
      <c r="B51" s="134" t="s">
        <v>3229</v>
      </c>
      <c r="C51" s="139" t="s">
        <v>3230</v>
      </c>
      <c r="D51" s="34">
        <f>D52+D57+D62+D67+D72+D77+D82+D87</f>
        <v>12216.27</v>
      </c>
      <c r="E51" s="31"/>
      <c r="F51" s="31"/>
      <c r="G51" s="31"/>
      <c r="H51" s="31"/>
      <c r="I51" s="31"/>
      <c r="J51" s="31"/>
      <c r="K51" s="31"/>
      <c r="L51" s="31"/>
      <c r="M51" s="31"/>
      <c r="N51" s="31"/>
      <c r="O51" s="31"/>
      <c r="P51" s="31"/>
      <c r="Q51" s="31"/>
      <c r="R51" s="31"/>
      <c r="S51" s="31"/>
      <c r="T51" s="31"/>
      <c r="U51" s="31"/>
    </row>
    <row r="52" spans="1:21" ht="12.75" customHeight="1" x14ac:dyDescent="0.25">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2440</v>
      </c>
      <c r="B57" s="89" t="s">
        <v>3237</v>
      </c>
      <c r="C57" s="139" t="s">
        <v>3238</v>
      </c>
      <c r="D57" s="34">
        <f>SUM(D58:D61)</f>
        <v>12216.27</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3221</v>
      </c>
      <c r="C58" s="139" t="s">
        <v>3239</v>
      </c>
      <c r="D58" s="199">
        <v>12216.27</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5">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5">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5">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5">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3293</v>
      </c>
      <c r="C104" s="139" t="s">
        <v>3294</v>
      </c>
      <c r="D104" s="34">
        <f>SUM(D105:D109)</f>
        <v>278683.99</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3160</v>
      </c>
      <c r="C105" s="139" t="s">
        <v>3295</v>
      </c>
      <c r="D105" s="199">
        <v>46235.71</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2436</v>
      </c>
      <c r="B106" s="64" t="s">
        <v>3140</v>
      </c>
      <c r="C106" s="139" t="s">
        <v>3296</v>
      </c>
      <c r="D106" s="199">
        <v>232448.28</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0" zoomScale="120" zoomScaleNormal="120" zoomScaleSheetLayoutView="100" workbookViewId="0">
      <selection activeCell="P2" sqref="D1:P1048576"/>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6" t="s">
        <v>3154</v>
      </c>
      <c r="B1" s="394"/>
      <c r="C1" s="394"/>
      <c r="D1" s="394"/>
      <c r="E1" s="51" t="s">
        <v>3301</v>
      </c>
      <c r="F1" s="51"/>
      <c r="G1" s="51"/>
      <c r="H1" s="51"/>
      <c r="I1" s="51"/>
      <c r="J1" s="51"/>
      <c r="K1" s="51"/>
      <c r="L1" s="51"/>
      <c r="M1" s="51"/>
      <c r="N1" s="51"/>
      <c r="O1" s="51"/>
      <c r="P1" s="51"/>
    </row>
    <row r="2" spans="1:17" ht="37.5" customHeight="1" x14ac:dyDescent="0.25">
      <c r="A2" s="396" t="s">
        <v>3302</v>
      </c>
      <c r="B2" s="394"/>
      <c r="C2" s="394"/>
      <c r="D2" s="394"/>
      <c r="E2" s="50" t="s">
        <v>3302</v>
      </c>
      <c r="F2" s="50" t="s">
        <v>3303</v>
      </c>
      <c r="G2" s="50" t="s">
        <v>3304</v>
      </c>
      <c r="H2" s="50" t="s">
        <v>3304</v>
      </c>
      <c r="I2" s="50" t="s">
        <v>3305</v>
      </c>
      <c r="J2" s="50" t="s">
        <v>1976</v>
      </c>
      <c r="K2" s="50" t="s">
        <v>3306</v>
      </c>
      <c r="L2" s="50" t="s">
        <v>1980</v>
      </c>
      <c r="M2" s="50" t="s">
        <v>3307</v>
      </c>
      <c r="N2" s="50" t="s">
        <v>3308</v>
      </c>
      <c r="O2" s="50" t="s">
        <v>3309</v>
      </c>
      <c r="Q2" s="301"/>
    </row>
    <row r="3" spans="1:17" ht="29.25" customHeight="1" x14ac:dyDescent="0.25">
      <c r="A3" s="97" t="s">
        <v>3310</v>
      </c>
      <c r="B3" s="98" t="s">
        <v>3311</v>
      </c>
      <c r="C3" s="99" t="s">
        <v>3312</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14961</v>
      </c>
      <c r="P3" s="51"/>
    </row>
    <row r="4" spans="1:17" ht="19.5" customHeight="1" x14ac:dyDescent="0.25">
      <c r="A4" s="400" t="s">
        <v>3313</v>
      </c>
      <c r="B4" s="401"/>
      <c r="C4" s="402"/>
      <c r="D4" s="95"/>
      <c r="E4" s="51">
        <f>SUM(E5:E13)</f>
        <v>0</v>
      </c>
      <c r="F4" s="51">
        <f>SUM(F5:F13)</f>
        <v>0</v>
      </c>
      <c r="G4" s="51"/>
      <c r="H4" s="51"/>
      <c r="I4" s="104" t="s">
        <v>3314</v>
      </c>
      <c r="J4" s="104" t="s">
        <v>3315</v>
      </c>
      <c r="K4" s="104" t="s">
        <v>3316</v>
      </c>
      <c r="L4" s="51"/>
      <c r="M4" s="51"/>
      <c r="N4" s="51"/>
      <c r="O4" s="51"/>
      <c r="P4" s="51"/>
    </row>
    <row r="5" spans="1:17" ht="63.75" customHeight="1" x14ac:dyDescent="0.25">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3" t="s">
        <v>1985</v>
      </c>
      <c r="B14" s="398"/>
      <c r="C14" s="39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3328</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3330</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3332</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3333</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7" t="s">
        <v>3334</v>
      </c>
      <c r="B23" s="398"/>
      <c r="C23" s="399"/>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3505</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3549</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3553</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5">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3557</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5">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7" t="s">
        <v>1978</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3609</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3610</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3611</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3612</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3613</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3614</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3615</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3616</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3617</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3618</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3619</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3620</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3621</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3622</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3623</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3624</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3625</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3626</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3627</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3628</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3629</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3630</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3631</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3632</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3633</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3634</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3635</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3636</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3637</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3638</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3639</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3640</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3641</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3642</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3643</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3644</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3645</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3646</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3647</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3648</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3649</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3650</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7" t="s">
        <v>1981</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3608</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3651</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7" t="s">
        <v>1980</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3608</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7" t="s">
        <v>3652</v>
      </c>
      <c r="B346" s="398"/>
      <c r="C346" s="399"/>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3608</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3653</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8" t="s">
        <v>2017</v>
      </c>
      <c r="B1" s="408"/>
      <c r="C1" s="408"/>
    </row>
    <row r="2" spans="1:16" ht="33" customHeight="1" x14ac:dyDescent="0.25">
      <c r="A2" s="409" t="s">
        <v>2018</v>
      </c>
      <c r="B2" s="410"/>
      <c r="C2" s="407"/>
      <c r="D2" s="5"/>
      <c r="E2" s="5"/>
      <c r="F2" s="5"/>
      <c r="G2" s="5"/>
      <c r="H2" s="5"/>
      <c r="I2" s="5"/>
      <c r="J2" s="5"/>
      <c r="K2" s="5"/>
      <c r="L2" s="5"/>
      <c r="M2" s="5"/>
      <c r="N2" s="5"/>
      <c r="O2" s="5"/>
      <c r="P2" s="5"/>
    </row>
    <row r="3" spans="1:16" ht="18.75" customHeight="1" x14ac:dyDescent="0.25">
      <c r="A3" s="222" t="s">
        <v>2019</v>
      </c>
      <c r="B3" s="411" t="s">
        <v>2020</v>
      </c>
      <c r="C3" s="407"/>
      <c r="D3" s="5"/>
      <c r="E3" s="5"/>
      <c r="F3" s="5"/>
      <c r="G3" s="5"/>
      <c r="H3" s="5"/>
      <c r="I3" s="5"/>
      <c r="J3" s="5"/>
      <c r="K3" s="5"/>
      <c r="L3" s="5"/>
      <c r="M3" s="5"/>
      <c r="N3" s="5"/>
      <c r="O3" s="5"/>
      <c r="P3" s="5"/>
    </row>
    <row r="4" spans="1:16" ht="37.5" hidden="1" customHeight="1" x14ac:dyDescent="0.25">
      <c r="A4" s="223" t="s">
        <v>2021</v>
      </c>
      <c r="B4" s="406" t="s">
        <v>2022</v>
      </c>
      <c r="C4" s="407"/>
      <c r="D4" s="5"/>
      <c r="E4" s="5"/>
      <c r="F4" s="5"/>
      <c r="G4" s="5"/>
      <c r="H4" s="5"/>
      <c r="I4" s="5"/>
      <c r="J4" s="5"/>
      <c r="K4" s="5"/>
      <c r="L4" s="5"/>
      <c r="M4" s="5"/>
      <c r="N4" s="5"/>
      <c r="O4" s="5"/>
      <c r="P4" s="5"/>
    </row>
    <row r="5" spans="1:16" ht="48" hidden="1" customHeight="1" x14ac:dyDescent="0.25">
      <c r="A5" s="223" t="s">
        <v>2021</v>
      </c>
      <c r="B5" s="406" t="s">
        <v>2023</v>
      </c>
      <c r="C5" s="407"/>
      <c r="D5" s="5"/>
      <c r="E5" s="5"/>
      <c r="F5" s="5"/>
      <c r="G5" s="5"/>
      <c r="H5" s="5"/>
      <c r="I5" s="5"/>
      <c r="J5" s="5"/>
      <c r="K5" s="5"/>
      <c r="L5" s="5"/>
      <c r="M5" s="5"/>
      <c r="N5" s="5"/>
      <c r="O5" s="5"/>
      <c r="P5" s="5"/>
    </row>
    <row r="6" spans="1:16" ht="59.25" hidden="1" customHeight="1" x14ac:dyDescent="0.25">
      <c r="A6" s="223" t="s">
        <v>2021</v>
      </c>
      <c r="B6" s="406" t="s">
        <v>2024</v>
      </c>
      <c r="C6" s="407"/>
      <c r="D6" s="5"/>
      <c r="E6" s="5"/>
      <c r="F6" s="5"/>
      <c r="G6" s="5"/>
      <c r="H6" s="5"/>
      <c r="I6" s="5"/>
      <c r="J6" s="5"/>
      <c r="K6" s="5"/>
      <c r="L6" s="5"/>
      <c r="M6" s="5"/>
      <c r="N6" s="5"/>
      <c r="O6" s="5"/>
      <c r="P6" s="5"/>
    </row>
    <row r="7" spans="1:16" ht="48" hidden="1" customHeight="1" x14ac:dyDescent="0.25">
      <c r="A7" s="223" t="s">
        <v>2025</v>
      </c>
      <c r="B7" s="406" t="s">
        <v>2026</v>
      </c>
      <c r="C7" s="407"/>
      <c r="D7" s="5"/>
      <c r="E7" s="5"/>
      <c r="F7" s="5"/>
      <c r="G7" s="5"/>
      <c r="H7" s="5"/>
      <c r="I7" s="5"/>
      <c r="J7" s="5"/>
      <c r="K7" s="5"/>
      <c r="L7" s="5"/>
      <c r="M7" s="5"/>
      <c r="N7" s="5"/>
      <c r="O7" s="5"/>
      <c r="P7" s="5"/>
    </row>
    <row r="8" spans="1:16" ht="41.25" hidden="1" customHeight="1" x14ac:dyDescent="0.25">
      <c r="A8" s="223" t="s">
        <v>2027</v>
      </c>
      <c r="B8" s="406" t="s">
        <v>2028</v>
      </c>
      <c r="C8" s="407"/>
      <c r="D8" s="5"/>
      <c r="E8" s="5"/>
      <c r="F8" s="5"/>
      <c r="G8" s="5"/>
      <c r="H8" s="5"/>
      <c r="I8" s="5"/>
      <c r="J8" s="5"/>
      <c r="K8" s="5"/>
      <c r="L8" s="5"/>
      <c r="M8" s="5"/>
      <c r="N8" s="5"/>
      <c r="O8" s="5"/>
      <c r="P8" s="5"/>
    </row>
    <row r="9" spans="1:16" ht="59.25" hidden="1" customHeight="1" x14ac:dyDescent="0.25">
      <c r="A9" s="223" t="s">
        <v>2029</v>
      </c>
      <c r="B9" s="406" t="s">
        <v>2030</v>
      </c>
      <c r="C9" s="407"/>
      <c r="D9" s="5"/>
      <c r="E9" s="5"/>
      <c r="F9" s="5"/>
      <c r="G9" s="5"/>
      <c r="H9" s="5"/>
      <c r="I9" s="5"/>
      <c r="J9" s="5"/>
      <c r="K9" s="5"/>
      <c r="L9" s="5"/>
      <c r="M9" s="5"/>
      <c r="N9" s="5"/>
      <c r="O9" s="5"/>
      <c r="P9" s="5"/>
    </row>
    <row r="10" spans="1:16" ht="61.5" hidden="1" customHeight="1" x14ac:dyDescent="0.25">
      <c r="A10" s="223" t="s">
        <v>2029</v>
      </c>
      <c r="B10" s="406" t="s">
        <v>2031</v>
      </c>
      <c r="C10" s="407"/>
      <c r="D10" s="5"/>
      <c r="E10" s="5"/>
      <c r="F10" s="5"/>
      <c r="G10" s="5"/>
      <c r="H10" s="5"/>
      <c r="I10" s="5"/>
      <c r="J10" s="5"/>
      <c r="K10" s="5"/>
      <c r="L10" s="5"/>
      <c r="M10" s="5"/>
      <c r="N10" s="5"/>
      <c r="O10" s="5"/>
      <c r="P10" s="5"/>
    </row>
    <row r="11" spans="1:16" ht="43.5" hidden="1" customHeight="1" x14ac:dyDescent="0.25">
      <c r="A11" s="223" t="s">
        <v>2029</v>
      </c>
      <c r="B11" s="406" t="s">
        <v>2032</v>
      </c>
      <c r="C11" s="407"/>
      <c r="D11" s="5"/>
      <c r="E11" s="5"/>
      <c r="F11" s="5"/>
      <c r="G11" s="5"/>
      <c r="H11" s="5"/>
      <c r="I11" s="5"/>
      <c r="J11" s="5"/>
      <c r="K11" s="5"/>
      <c r="L11" s="5"/>
      <c r="M11" s="5"/>
      <c r="N11" s="5"/>
      <c r="O11" s="5"/>
      <c r="P11" s="5"/>
    </row>
    <row r="12" spans="1:16" ht="27.75" hidden="1" customHeight="1" x14ac:dyDescent="0.25">
      <c r="A12" s="223" t="s">
        <v>2033</v>
      </c>
      <c r="B12" s="406" t="s">
        <v>2034</v>
      </c>
      <c r="C12" s="407"/>
      <c r="D12" s="5"/>
      <c r="E12" s="5"/>
      <c r="F12" s="5"/>
      <c r="G12" s="5"/>
      <c r="H12" s="5"/>
      <c r="I12" s="5"/>
      <c r="J12" s="5"/>
      <c r="K12" s="5"/>
      <c r="L12" s="5"/>
      <c r="M12" s="5"/>
      <c r="N12" s="5"/>
      <c r="O12" s="5"/>
      <c r="P12" s="5"/>
    </row>
    <row r="13" spans="1:16" ht="27.75" hidden="1" customHeight="1" x14ac:dyDescent="0.25">
      <c r="A13" s="223" t="s">
        <v>2035</v>
      </c>
      <c r="B13" s="406" t="s">
        <v>2036</v>
      </c>
      <c r="C13" s="407"/>
      <c r="D13" s="5"/>
      <c r="E13" s="5"/>
      <c r="F13" s="5"/>
      <c r="G13" s="5"/>
      <c r="H13" s="5"/>
      <c r="I13" s="5"/>
      <c r="J13" s="5"/>
      <c r="K13" s="5"/>
      <c r="L13" s="5"/>
      <c r="M13" s="5"/>
      <c r="N13" s="5"/>
      <c r="O13" s="5"/>
      <c r="P13" s="5"/>
    </row>
    <row r="14" spans="1:16" ht="45.75" hidden="1" customHeight="1" x14ac:dyDescent="0.25">
      <c r="A14" s="223" t="s">
        <v>2037</v>
      </c>
      <c r="B14" s="406" t="s">
        <v>2038</v>
      </c>
      <c r="C14" s="407"/>
      <c r="D14" s="5"/>
      <c r="E14" s="5"/>
      <c r="F14" s="5"/>
      <c r="G14" s="5"/>
      <c r="H14" s="5"/>
      <c r="I14" s="5"/>
      <c r="J14" s="5"/>
      <c r="K14" s="5"/>
      <c r="L14" s="5"/>
      <c r="M14" s="5"/>
      <c r="N14" s="5"/>
      <c r="O14" s="5"/>
      <c r="P14" s="5"/>
    </row>
    <row r="15" spans="1:16" ht="45.75" hidden="1" customHeight="1" x14ac:dyDescent="0.25">
      <c r="A15" s="223" t="s">
        <v>2039</v>
      </c>
      <c r="B15" s="406" t="s">
        <v>2040</v>
      </c>
      <c r="C15" s="407"/>
      <c r="D15" s="5"/>
      <c r="E15" s="5"/>
      <c r="F15" s="5"/>
      <c r="G15" s="5"/>
      <c r="H15" s="5"/>
      <c r="I15" s="5"/>
      <c r="J15" s="5"/>
      <c r="K15" s="5"/>
      <c r="L15" s="5"/>
      <c r="M15" s="5"/>
      <c r="N15" s="5"/>
      <c r="O15" s="5"/>
      <c r="P15" s="5"/>
    </row>
    <row r="16" spans="1:16" ht="51" hidden="1" customHeight="1" x14ac:dyDescent="0.25">
      <c r="A16" s="223" t="s">
        <v>2041</v>
      </c>
      <c r="B16" s="406" t="s">
        <v>2042</v>
      </c>
      <c r="C16" s="407"/>
      <c r="D16" s="5"/>
      <c r="E16" s="5"/>
      <c r="F16" s="5"/>
      <c r="G16" s="5"/>
      <c r="H16" s="5"/>
      <c r="I16" s="5"/>
      <c r="J16" s="5"/>
      <c r="K16" s="5"/>
      <c r="L16" s="5"/>
      <c r="M16" s="5"/>
      <c r="N16" s="5"/>
      <c r="O16" s="5"/>
      <c r="P16" s="5"/>
    </row>
    <row r="17" spans="1:16" ht="27.75" hidden="1" customHeight="1" x14ac:dyDescent="0.25">
      <c r="A17" s="223" t="s">
        <v>2043</v>
      </c>
      <c r="B17" s="406" t="s">
        <v>2044</v>
      </c>
      <c r="C17" s="407"/>
      <c r="D17" s="5"/>
      <c r="E17" s="5"/>
      <c r="F17" s="5"/>
      <c r="G17" s="5"/>
      <c r="H17" s="5"/>
      <c r="I17" s="5"/>
      <c r="J17" s="5"/>
      <c r="K17" s="5"/>
      <c r="L17" s="5"/>
      <c r="M17" s="5"/>
      <c r="N17" s="5"/>
      <c r="O17" s="5"/>
      <c r="P17" s="5"/>
    </row>
    <row r="18" spans="1:16" ht="27.75" hidden="1" customHeight="1" x14ac:dyDescent="0.25">
      <c r="A18" s="223" t="s">
        <v>2045</v>
      </c>
      <c r="B18" s="406" t="s">
        <v>2046</v>
      </c>
      <c r="C18" s="407"/>
      <c r="D18" s="5"/>
      <c r="E18" s="5"/>
      <c r="F18" s="5"/>
      <c r="G18" s="5"/>
      <c r="H18" s="5"/>
      <c r="I18" s="5"/>
      <c r="J18" s="5"/>
      <c r="K18" s="5"/>
      <c r="L18" s="5"/>
      <c r="M18" s="5"/>
      <c r="N18" s="5"/>
      <c r="O18" s="5"/>
      <c r="P18" s="5"/>
    </row>
    <row r="19" spans="1:16" ht="45" hidden="1" customHeight="1" x14ac:dyDescent="0.25">
      <c r="A19" s="223" t="s">
        <v>2045</v>
      </c>
      <c r="B19" s="406" t="s">
        <v>2047</v>
      </c>
      <c r="C19" s="407"/>
      <c r="D19" s="5"/>
      <c r="E19" s="5"/>
      <c r="F19" s="5"/>
      <c r="G19" s="5"/>
      <c r="H19" s="5"/>
      <c r="I19" s="5"/>
      <c r="J19" s="5"/>
      <c r="K19" s="5"/>
      <c r="L19" s="5"/>
      <c r="M19" s="5"/>
      <c r="N19" s="5"/>
      <c r="O19" s="5"/>
      <c r="P19" s="5"/>
    </row>
    <row r="20" spans="1:16" ht="45" hidden="1" customHeight="1" x14ac:dyDescent="0.25">
      <c r="A20" s="223" t="s">
        <v>2048</v>
      </c>
      <c r="B20" s="406" t="s">
        <v>2049</v>
      </c>
      <c r="C20" s="407"/>
      <c r="D20" s="5"/>
      <c r="E20" s="5"/>
      <c r="F20" s="5"/>
      <c r="G20" s="5"/>
      <c r="H20" s="5"/>
      <c r="I20" s="5"/>
      <c r="J20" s="5"/>
      <c r="K20" s="5"/>
      <c r="L20" s="5"/>
      <c r="M20" s="5"/>
      <c r="N20" s="5"/>
      <c r="O20" s="5"/>
      <c r="P20" s="5"/>
    </row>
    <row r="21" spans="1:16" ht="30" hidden="1" customHeight="1" x14ac:dyDescent="0.25">
      <c r="A21" s="223" t="s">
        <v>2050</v>
      </c>
      <c r="B21" s="406" t="s">
        <v>2051</v>
      </c>
      <c r="C21" s="407"/>
      <c r="D21" s="5"/>
      <c r="E21" s="5"/>
      <c r="F21" s="5"/>
      <c r="G21" s="5"/>
      <c r="H21" s="5"/>
      <c r="I21" s="5"/>
      <c r="J21" s="5"/>
      <c r="K21" s="5"/>
      <c r="L21" s="5"/>
      <c r="M21" s="5"/>
      <c r="N21" s="5"/>
      <c r="O21" s="5"/>
      <c r="P21" s="5"/>
    </row>
    <row r="22" spans="1:16" ht="30" hidden="1" customHeight="1" x14ac:dyDescent="0.25">
      <c r="A22" s="223" t="s">
        <v>2052</v>
      </c>
      <c r="B22" s="406" t="s">
        <v>2053</v>
      </c>
      <c r="C22" s="407"/>
      <c r="D22" s="5"/>
      <c r="E22" s="5"/>
      <c r="F22" s="5"/>
      <c r="G22" s="5"/>
      <c r="H22" s="5"/>
      <c r="I22" s="5"/>
      <c r="J22" s="5"/>
      <c r="K22" s="5"/>
      <c r="L22" s="5"/>
      <c r="M22" s="5"/>
      <c r="N22" s="5"/>
      <c r="O22" s="5"/>
      <c r="P22" s="5"/>
    </row>
    <row r="23" spans="1:16" ht="30" hidden="1" customHeight="1" x14ac:dyDescent="0.25">
      <c r="A23" s="223" t="s">
        <v>2054</v>
      </c>
      <c r="B23" s="406" t="s">
        <v>2055</v>
      </c>
      <c r="C23" s="407"/>
      <c r="D23" s="5"/>
      <c r="E23" s="5"/>
      <c r="F23" s="5"/>
      <c r="G23" s="5"/>
      <c r="H23" s="5"/>
      <c r="I23" s="5"/>
      <c r="J23" s="5"/>
      <c r="K23" s="5"/>
      <c r="L23" s="5"/>
      <c r="M23" s="5"/>
      <c r="N23" s="5"/>
      <c r="O23" s="5"/>
      <c r="P23" s="5"/>
    </row>
    <row r="24" spans="1:16" ht="30" hidden="1" customHeight="1" x14ac:dyDescent="0.25">
      <c r="A24" s="223" t="s">
        <v>2056</v>
      </c>
      <c r="B24" s="406" t="s">
        <v>2057</v>
      </c>
      <c r="C24" s="407"/>
      <c r="D24" s="5"/>
      <c r="E24" s="5"/>
      <c r="F24" s="5"/>
      <c r="G24" s="5"/>
      <c r="H24" s="5"/>
      <c r="I24" s="5"/>
      <c r="J24" s="5"/>
      <c r="K24" s="5"/>
      <c r="L24" s="5"/>
      <c r="M24" s="5"/>
      <c r="N24" s="5"/>
      <c r="O24" s="5"/>
      <c r="P24" s="5"/>
    </row>
    <row r="25" spans="1:16" ht="30" hidden="1" customHeight="1" x14ac:dyDescent="0.25">
      <c r="A25" s="223" t="s">
        <v>2058</v>
      </c>
      <c r="B25" s="406" t="s">
        <v>2059</v>
      </c>
      <c r="C25" s="407"/>
      <c r="D25" s="5"/>
      <c r="E25" s="5"/>
      <c r="F25" s="5"/>
      <c r="G25" s="5"/>
      <c r="H25" s="5"/>
      <c r="I25" s="5"/>
      <c r="J25" s="5"/>
      <c r="K25" s="5"/>
      <c r="L25" s="5"/>
      <c r="M25" s="5"/>
      <c r="N25" s="5"/>
      <c r="O25" s="5"/>
      <c r="P25" s="5"/>
    </row>
    <row r="26" spans="1:16" ht="30" hidden="1" customHeight="1" x14ac:dyDescent="0.25">
      <c r="A26" s="223" t="s">
        <v>2060</v>
      </c>
      <c r="B26" s="406" t="s">
        <v>2061</v>
      </c>
      <c r="C26" s="407"/>
      <c r="D26" s="5"/>
      <c r="E26" s="5"/>
      <c r="F26" s="5"/>
      <c r="G26" s="5"/>
      <c r="H26" s="5"/>
      <c r="I26" s="5"/>
      <c r="J26" s="5"/>
      <c r="K26" s="5"/>
      <c r="L26" s="5"/>
      <c r="M26" s="5"/>
      <c r="N26" s="5"/>
      <c r="O26" s="5"/>
      <c r="P26" s="5"/>
    </row>
    <row r="27" spans="1:16" ht="70.5" hidden="1" customHeight="1" x14ac:dyDescent="0.25">
      <c r="A27" s="223" t="s">
        <v>2062</v>
      </c>
      <c r="B27" s="406" t="s">
        <v>2063</v>
      </c>
      <c r="C27" s="407"/>
      <c r="D27" s="5"/>
      <c r="E27" s="5"/>
      <c r="F27" s="5"/>
      <c r="G27" s="5"/>
      <c r="H27" s="5"/>
      <c r="I27" s="5"/>
      <c r="J27" s="5"/>
      <c r="K27" s="5"/>
      <c r="L27" s="5"/>
      <c r="M27" s="5"/>
      <c r="N27" s="5"/>
      <c r="O27" s="5"/>
      <c r="P27" s="5"/>
    </row>
    <row r="28" spans="1:16" ht="48" hidden="1" customHeight="1" x14ac:dyDescent="0.25">
      <c r="A28" s="223" t="s">
        <v>2064</v>
      </c>
      <c r="B28" s="406" t="s">
        <v>2065</v>
      </c>
      <c r="C28" s="407"/>
      <c r="D28" s="5"/>
      <c r="E28" s="5"/>
      <c r="F28" s="5"/>
      <c r="G28" s="5"/>
      <c r="H28" s="5"/>
      <c r="I28" s="5"/>
      <c r="J28" s="5"/>
      <c r="K28" s="5"/>
      <c r="L28" s="5"/>
      <c r="M28" s="5"/>
      <c r="N28" s="5"/>
      <c r="O28" s="5"/>
      <c r="P28" s="5"/>
    </row>
    <row r="29" spans="1:16" ht="100.5" hidden="1" customHeight="1" x14ac:dyDescent="0.25">
      <c r="A29" s="223" t="s">
        <v>2066</v>
      </c>
      <c r="B29" s="406" t="s">
        <v>2067</v>
      </c>
      <c r="C29" s="407"/>
      <c r="D29" s="5"/>
      <c r="E29" s="5"/>
      <c r="F29" s="5"/>
      <c r="G29" s="5"/>
      <c r="H29" s="5"/>
      <c r="I29" s="5"/>
      <c r="J29" s="5"/>
      <c r="K29" s="5"/>
      <c r="L29" s="5"/>
      <c r="M29" s="5"/>
      <c r="N29" s="5"/>
      <c r="O29" s="5"/>
      <c r="P29" s="5"/>
    </row>
    <row r="30" spans="1:16" ht="45" hidden="1" customHeight="1" x14ac:dyDescent="0.25">
      <c r="A30" s="223" t="s">
        <v>2068</v>
      </c>
      <c r="B30" s="406" t="s">
        <v>2069</v>
      </c>
      <c r="C30" s="407"/>
      <c r="D30" s="5"/>
      <c r="E30" s="5"/>
      <c r="F30" s="5"/>
      <c r="G30" s="5"/>
      <c r="H30" s="5"/>
      <c r="I30" s="5"/>
      <c r="J30" s="5"/>
      <c r="K30" s="5"/>
      <c r="L30" s="5"/>
      <c r="M30" s="5"/>
      <c r="N30" s="5"/>
      <c r="O30" s="5"/>
      <c r="P30" s="5"/>
    </row>
    <row r="31" spans="1:16" ht="45" hidden="1" customHeight="1" x14ac:dyDescent="0.25">
      <c r="A31" s="223" t="s">
        <v>2070</v>
      </c>
      <c r="B31" s="406" t="s">
        <v>2071</v>
      </c>
      <c r="C31" s="407"/>
      <c r="D31" s="5"/>
      <c r="E31" s="5"/>
      <c r="F31" s="5"/>
      <c r="G31" s="5"/>
      <c r="H31" s="5"/>
      <c r="I31" s="5"/>
      <c r="J31" s="5"/>
      <c r="K31" s="5"/>
      <c r="L31" s="5"/>
      <c r="M31" s="5"/>
      <c r="N31" s="5"/>
      <c r="O31" s="5"/>
      <c r="P31" s="5"/>
    </row>
    <row r="32" spans="1:16" ht="45" hidden="1" customHeight="1" x14ac:dyDescent="0.25">
      <c r="A32" s="223" t="s">
        <v>2072</v>
      </c>
      <c r="B32" s="406" t="s">
        <v>2073</v>
      </c>
      <c r="C32" s="407"/>
      <c r="D32" s="5"/>
      <c r="E32" s="5"/>
      <c r="F32" s="5"/>
      <c r="G32" s="5"/>
      <c r="H32" s="5"/>
      <c r="I32" s="5"/>
      <c r="J32" s="5"/>
      <c r="K32" s="5"/>
      <c r="L32" s="5"/>
      <c r="M32" s="5"/>
      <c r="N32" s="5"/>
      <c r="O32" s="5"/>
      <c r="P32" s="5"/>
    </row>
    <row r="33" spans="1:16" ht="72" hidden="1" customHeight="1" x14ac:dyDescent="0.25">
      <c r="A33" s="223" t="s">
        <v>2074</v>
      </c>
      <c r="B33" s="406" t="s">
        <v>2075</v>
      </c>
      <c r="C33" s="407"/>
      <c r="D33" s="5"/>
      <c r="E33" s="5"/>
      <c r="F33" s="5"/>
      <c r="G33" s="5"/>
      <c r="H33" s="5"/>
      <c r="I33" s="5"/>
      <c r="J33" s="5"/>
      <c r="K33" s="5"/>
      <c r="L33" s="5"/>
      <c r="M33" s="5"/>
      <c r="N33" s="5"/>
      <c r="O33" s="5"/>
      <c r="P33" s="5"/>
    </row>
    <row r="34" spans="1:16" ht="79.5" hidden="1" customHeight="1" x14ac:dyDescent="0.25">
      <c r="A34" s="223" t="s">
        <v>2076</v>
      </c>
      <c r="B34" s="406" t="s">
        <v>2077</v>
      </c>
      <c r="C34" s="407"/>
      <c r="D34" s="5"/>
      <c r="E34" s="5"/>
      <c r="F34" s="5"/>
      <c r="G34" s="5"/>
      <c r="H34" s="5"/>
      <c r="I34" s="5"/>
      <c r="J34" s="5"/>
      <c r="K34" s="5"/>
      <c r="L34" s="5"/>
      <c r="M34" s="5"/>
      <c r="N34" s="5"/>
      <c r="O34" s="5"/>
      <c r="P34" s="5"/>
    </row>
    <row r="35" spans="1:16" ht="70.5" hidden="1" customHeight="1" x14ac:dyDescent="0.25">
      <c r="A35" s="223" t="s">
        <v>2078</v>
      </c>
      <c r="B35" s="406" t="s">
        <v>2079</v>
      </c>
      <c r="C35" s="407"/>
      <c r="D35" s="5"/>
      <c r="E35" s="5"/>
      <c r="F35" s="5"/>
      <c r="G35" s="5"/>
      <c r="H35" s="5"/>
      <c r="I35" s="5"/>
      <c r="J35" s="5"/>
      <c r="K35" s="5"/>
      <c r="L35" s="5"/>
      <c r="M35" s="5"/>
      <c r="N35" s="5"/>
      <c r="O35" s="5"/>
      <c r="P35" s="5"/>
    </row>
    <row r="36" spans="1:16" ht="45.75" hidden="1" customHeight="1" x14ac:dyDescent="0.25">
      <c r="A36" s="223" t="s">
        <v>2080</v>
      </c>
      <c r="B36" s="406" t="s">
        <v>2081</v>
      </c>
      <c r="C36" s="407"/>
      <c r="D36" s="5"/>
      <c r="E36" s="5"/>
      <c r="F36" s="5"/>
      <c r="G36" s="5"/>
      <c r="H36" s="5"/>
      <c r="I36" s="5"/>
      <c r="J36" s="5"/>
      <c r="K36" s="5"/>
      <c r="L36" s="5"/>
      <c r="M36" s="5"/>
      <c r="N36" s="5"/>
      <c r="O36" s="5"/>
      <c r="P36" s="5"/>
    </row>
    <row r="37" spans="1:16" ht="54.75" hidden="1" customHeight="1" x14ac:dyDescent="0.25">
      <c r="A37" s="223" t="s">
        <v>2082</v>
      </c>
      <c r="B37" s="406" t="s">
        <v>2083</v>
      </c>
      <c r="C37" s="407"/>
      <c r="D37" s="5"/>
      <c r="E37" s="5"/>
      <c r="F37" s="5"/>
      <c r="G37" s="5"/>
      <c r="H37" s="5"/>
      <c r="I37" s="5"/>
      <c r="J37" s="5"/>
      <c r="K37" s="5"/>
      <c r="L37" s="5"/>
      <c r="M37" s="5"/>
      <c r="N37" s="5"/>
      <c r="O37" s="5"/>
      <c r="P37" s="5"/>
    </row>
    <row r="38" spans="1:16" ht="37.5" hidden="1" customHeight="1" x14ac:dyDescent="0.25">
      <c r="A38" s="223" t="s">
        <v>2084</v>
      </c>
      <c r="B38" s="406" t="s">
        <v>2085</v>
      </c>
      <c r="C38" s="407"/>
      <c r="D38" s="5"/>
      <c r="E38" s="5"/>
      <c r="F38" s="5"/>
      <c r="G38" s="5"/>
      <c r="H38" s="5"/>
      <c r="I38" s="5"/>
      <c r="J38" s="5"/>
      <c r="K38" s="5"/>
      <c r="L38" s="5"/>
      <c r="M38" s="5"/>
      <c r="N38" s="5"/>
      <c r="O38" s="5"/>
      <c r="P38" s="5"/>
    </row>
    <row r="39" spans="1:16" ht="61.5" hidden="1" customHeight="1" x14ac:dyDescent="0.25">
      <c r="A39" s="223" t="s">
        <v>2086</v>
      </c>
      <c r="B39" s="406" t="s">
        <v>2087</v>
      </c>
      <c r="C39" s="407"/>
      <c r="D39" s="5"/>
      <c r="E39" s="5"/>
      <c r="F39" s="5"/>
      <c r="G39" s="5"/>
      <c r="H39" s="5"/>
      <c r="I39" s="5"/>
      <c r="J39" s="5"/>
      <c r="K39" s="5"/>
      <c r="L39" s="5"/>
      <c r="M39" s="5"/>
      <c r="N39" s="5"/>
      <c r="O39" s="5"/>
      <c r="P39" s="5"/>
    </row>
    <row r="40" spans="1:16" ht="53.25" hidden="1" customHeight="1" x14ac:dyDescent="0.25">
      <c r="A40" s="223" t="s">
        <v>2088</v>
      </c>
      <c r="B40" s="406" t="s">
        <v>2089</v>
      </c>
      <c r="C40" s="407"/>
      <c r="D40" s="5"/>
      <c r="E40" s="5"/>
      <c r="F40" s="5"/>
      <c r="G40" s="5"/>
      <c r="H40" s="5"/>
      <c r="I40" s="5"/>
      <c r="J40" s="5"/>
      <c r="K40" s="5"/>
      <c r="L40" s="5"/>
      <c r="M40" s="5"/>
      <c r="N40" s="5"/>
      <c r="O40" s="5"/>
      <c r="P40" s="5"/>
    </row>
    <row r="41" spans="1:16" ht="73.5" hidden="1" customHeight="1" x14ac:dyDescent="0.25">
      <c r="A41" s="223" t="s">
        <v>2090</v>
      </c>
      <c r="B41" s="406" t="s">
        <v>2091</v>
      </c>
      <c r="C41" s="407"/>
      <c r="D41" s="5"/>
      <c r="E41" s="5"/>
      <c r="F41" s="5"/>
      <c r="G41" s="5"/>
      <c r="H41" s="5"/>
      <c r="I41" s="5"/>
      <c r="J41" s="5"/>
      <c r="K41" s="5"/>
      <c r="L41" s="5"/>
      <c r="M41" s="5"/>
      <c r="N41" s="5"/>
      <c r="O41" s="5"/>
      <c r="P41" s="5"/>
    </row>
    <row r="42" spans="1:16" ht="57.75" hidden="1" customHeight="1" x14ac:dyDescent="0.25">
      <c r="A42" s="223" t="s">
        <v>2092</v>
      </c>
      <c r="B42" s="406" t="s">
        <v>2093</v>
      </c>
      <c r="C42" s="407"/>
      <c r="D42" s="5"/>
      <c r="E42" s="5"/>
      <c r="F42" s="5"/>
      <c r="G42" s="5"/>
      <c r="H42" s="5"/>
      <c r="I42" s="5"/>
      <c r="J42" s="5"/>
      <c r="K42" s="5"/>
      <c r="L42" s="5"/>
      <c r="M42" s="5"/>
      <c r="N42" s="5"/>
      <c r="O42" s="5"/>
      <c r="P42" s="5"/>
    </row>
    <row r="43" spans="1:16" ht="84" hidden="1" customHeight="1" x14ac:dyDescent="0.25">
      <c r="A43" s="223" t="s">
        <v>2094</v>
      </c>
      <c r="B43" s="406" t="s">
        <v>2095</v>
      </c>
      <c r="C43" s="407"/>
      <c r="D43" s="5"/>
      <c r="E43" s="5"/>
      <c r="F43" s="5"/>
      <c r="G43" s="5"/>
      <c r="H43" s="5"/>
      <c r="I43" s="5"/>
      <c r="J43" s="5"/>
      <c r="K43" s="5"/>
      <c r="L43" s="5"/>
      <c r="M43" s="5"/>
      <c r="N43" s="5"/>
      <c r="O43" s="5"/>
      <c r="P43" s="5"/>
    </row>
    <row r="44" spans="1:16" ht="48" hidden="1" customHeight="1" x14ac:dyDescent="0.25">
      <c r="A44" s="223" t="s">
        <v>2096</v>
      </c>
      <c r="B44" s="406" t="s">
        <v>2097</v>
      </c>
      <c r="C44" s="407"/>
      <c r="D44" s="5"/>
      <c r="E44" s="5"/>
      <c r="F44" s="5"/>
      <c r="G44" s="5"/>
      <c r="H44" s="5"/>
      <c r="I44" s="5"/>
      <c r="J44" s="5"/>
      <c r="K44" s="5"/>
      <c r="L44" s="5"/>
      <c r="M44" s="5"/>
      <c r="N44" s="5"/>
      <c r="O44" s="5"/>
      <c r="P44" s="5"/>
    </row>
    <row r="45" spans="1:16" ht="57" hidden="1" customHeight="1" x14ac:dyDescent="0.25">
      <c r="A45" s="223" t="s">
        <v>2098</v>
      </c>
      <c r="B45" s="406" t="s">
        <v>2099</v>
      </c>
      <c r="C45" s="407"/>
      <c r="D45" s="5"/>
      <c r="E45" s="5"/>
      <c r="F45" s="5"/>
      <c r="G45" s="5"/>
      <c r="H45" s="5"/>
      <c r="I45" s="5"/>
      <c r="J45" s="5"/>
      <c r="K45" s="5"/>
      <c r="L45" s="5"/>
      <c r="M45" s="5"/>
      <c r="N45" s="5"/>
      <c r="O45" s="5"/>
      <c r="P45" s="5"/>
    </row>
    <row r="46" spans="1:16" ht="73.5" hidden="1" customHeight="1" x14ac:dyDescent="0.25">
      <c r="A46" s="223" t="s">
        <v>2100</v>
      </c>
      <c r="B46" s="417" t="s">
        <v>2101</v>
      </c>
      <c r="C46" s="407"/>
      <c r="D46" s="5"/>
      <c r="E46" s="5"/>
      <c r="F46" s="5"/>
      <c r="G46" s="5"/>
      <c r="H46" s="5"/>
      <c r="I46" s="5"/>
      <c r="J46" s="5"/>
      <c r="K46" s="5"/>
      <c r="L46" s="5"/>
      <c r="M46" s="5"/>
      <c r="N46" s="5"/>
      <c r="O46" s="5"/>
      <c r="P46" s="5"/>
    </row>
    <row r="47" spans="1:16" ht="66" hidden="1" customHeight="1" x14ac:dyDescent="0.25">
      <c r="A47" s="39" t="s">
        <v>2102</v>
      </c>
      <c r="B47" s="418" t="s">
        <v>2103</v>
      </c>
      <c r="C47" s="418"/>
      <c r="D47" s="5"/>
      <c r="E47" s="5"/>
      <c r="F47" s="5"/>
      <c r="G47" s="5"/>
      <c r="H47" s="5"/>
      <c r="I47" s="5"/>
      <c r="J47" s="5"/>
      <c r="K47" s="5"/>
      <c r="L47" s="5"/>
      <c r="M47" s="5"/>
      <c r="N47" s="5"/>
      <c r="O47" s="5"/>
      <c r="P47" s="5"/>
    </row>
    <row r="48" spans="1:16" ht="123.75" customHeight="1" x14ac:dyDescent="0.25">
      <c r="A48" s="202" t="s">
        <v>2104</v>
      </c>
      <c r="B48" s="416" t="s">
        <v>2105</v>
      </c>
      <c r="C48" s="415"/>
      <c r="D48" s="5"/>
      <c r="E48" s="5"/>
      <c r="F48" s="5"/>
      <c r="G48" s="5"/>
      <c r="H48" s="5"/>
      <c r="I48" s="5"/>
      <c r="J48" s="5"/>
      <c r="K48" s="5"/>
      <c r="L48" s="5"/>
      <c r="M48" s="5"/>
      <c r="N48" s="5"/>
      <c r="O48" s="5"/>
      <c r="P48" s="5"/>
    </row>
    <row r="49" spans="1:16" ht="34.5" customHeight="1" x14ac:dyDescent="0.25">
      <c r="A49" s="202" t="s">
        <v>2106</v>
      </c>
      <c r="B49" s="414" t="s">
        <v>2107</v>
      </c>
      <c r="C49" s="415"/>
      <c r="D49" s="5"/>
      <c r="E49" s="5"/>
      <c r="F49" s="5"/>
      <c r="G49" s="5"/>
      <c r="H49" s="5"/>
      <c r="I49" s="5"/>
      <c r="J49" s="5"/>
      <c r="K49" s="5"/>
      <c r="L49" s="5"/>
      <c r="M49" s="5"/>
      <c r="N49" s="5"/>
      <c r="O49" s="5"/>
      <c r="P49" s="5"/>
    </row>
    <row r="50" spans="1:16" ht="34.5" customHeight="1" x14ac:dyDescent="0.25">
      <c r="A50" s="202" t="s">
        <v>2108</v>
      </c>
      <c r="B50" s="414" t="s">
        <v>2109</v>
      </c>
      <c r="C50" s="415"/>
      <c r="D50" s="5"/>
      <c r="E50" s="5"/>
      <c r="F50" s="5"/>
      <c r="G50" s="5"/>
      <c r="H50" s="5"/>
      <c r="I50" s="5"/>
      <c r="J50" s="5"/>
      <c r="K50" s="5"/>
      <c r="L50" s="5"/>
      <c r="M50" s="5"/>
      <c r="N50" s="5"/>
      <c r="O50" s="5"/>
      <c r="P50" s="5"/>
    </row>
    <row r="51" spans="1:16" ht="31.5" customHeight="1" x14ac:dyDescent="0.25">
      <c r="A51" s="224" t="s">
        <v>2110</v>
      </c>
      <c r="B51" s="406" t="s">
        <v>2111</v>
      </c>
      <c r="C51" s="407"/>
      <c r="D51" s="5"/>
      <c r="E51" s="5"/>
      <c r="F51" s="5"/>
      <c r="G51" s="5"/>
      <c r="H51" s="5"/>
      <c r="I51" s="5"/>
      <c r="J51" s="5"/>
      <c r="K51" s="5"/>
      <c r="L51" s="5"/>
      <c r="M51" s="5"/>
      <c r="N51" s="5"/>
      <c r="O51" s="5"/>
      <c r="P51" s="5"/>
    </row>
    <row r="52" spans="1:16" ht="31.5" customHeight="1" x14ac:dyDescent="0.25">
      <c r="A52" s="224" t="s">
        <v>2112</v>
      </c>
      <c r="B52" s="406" t="s">
        <v>2113</v>
      </c>
      <c r="C52" s="407"/>
      <c r="D52" s="5"/>
      <c r="E52" s="5"/>
      <c r="F52" s="5"/>
      <c r="G52" s="5"/>
      <c r="H52" s="5"/>
      <c r="I52" s="5"/>
      <c r="J52" s="5"/>
      <c r="K52" s="5"/>
      <c r="L52" s="5"/>
      <c r="M52" s="5"/>
      <c r="N52" s="5"/>
      <c r="O52" s="5"/>
      <c r="P52" s="5"/>
    </row>
    <row r="53" spans="1:16" ht="31.5" customHeight="1" x14ac:dyDescent="0.25">
      <c r="A53" s="224" t="s">
        <v>2114</v>
      </c>
      <c r="B53" s="419" t="s">
        <v>2115</v>
      </c>
      <c r="C53" s="420"/>
      <c r="D53" s="5"/>
      <c r="E53" s="5"/>
      <c r="F53" s="5"/>
      <c r="G53" s="5"/>
      <c r="H53" s="5"/>
      <c r="I53" s="5"/>
      <c r="J53" s="5"/>
      <c r="K53" s="5"/>
      <c r="L53" s="5"/>
      <c r="M53" s="5"/>
      <c r="N53" s="5"/>
      <c r="O53" s="5"/>
      <c r="P53" s="5"/>
    </row>
    <row r="54" spans="1:16" ht="31.5" customHeight="1" x14ac:dyDescent="0.25">
      <c r="A54" s="224" t="s">
        <v>2116</v>
      </c>
      <c r="B54" s="419" t="s">
        <v>2117</v>
      </c>
      <c r="C54" s="420"/>
      <c r="D54" s="5"/>
      <c r="E54" s="5"/>
      <c r="F54" s="5"/>
      <c r="G54" s="5"/>
      <c r="H54" s="5"/>
      <c r="I54" s="5"/>
      <c r="J54" s="5"/>
      <c r="K54" s="5"/>
      <c r="L54" s="5"/>
      <c r="M54" s="5"/>
      <c r="N54" s="5"/>
      <c r="O54" s="5"/>
      <c r="P54" s="5"/>
    </row>
    <row r="55" spans="1:16" ht="54.6" customHeight="1" x14ac:dyDescent="0.25">
      <c r="A55" s="224" t="s">
        <v>2118</v>
      </c>
      <c r="B55" s="419" t="s">
        <v>2119</v>
      </c>
      <c r="C55" s="420"/>
      <c r="D55" s="5"/>
      <c r="E55" s="5"/>
      <c r="F55" s="5"/>
      <c r="G55" s="5"/>
      <c r="H55" s="5"/>
      <c r="I55" s="5"/>
      <c r="J55" s="5"/>
      <c r="K55" s="5"/>
      <c r="L55" s="5"/>
      <c r="M55" s="5"/>
      <c r="N55" s="5"/>
      <c r="O55" s="5"/>
      <c r="P55" s="5"/>
    </row>
    <row r="56" spans="1:16" ht="54.6" customHeight="1" x14ac:dyDescent="0.25">
      <c r="A56" s="224" t="s">
        <v>2120</v>
      </c>
      <c r="B56" s="419" t="s">
        <v>2121</v>
      </c>
      <c r="C56" s="420"/>
      <c r="D56" s="5"/>
      <c r="E56" s="5"/>
      <c r="F56" s="5"/>
      <c r="G56" s="5"/>
      <c r="H56" s="5"/>
      <c r="I56" s="5"/>
      <c r="J56" s="5"/>
      <c r="K56" s="5"/>
      <c r="L56" s="5"/>
      <c r="M56" s="5"/>
      <c r="N56" s="5"/>
      <c r="O56" s="5"/>
      <c r="P56" s="5"/>
    </row>
    <row r="57" spans="1:16" ht="54" customHeight="1" x14ac:dyDescent="0.25">
      <c r="A57" s="224" t="s">
        <v>2122</v>
      </c>
      <c r="B57" s="419" t="s">
        <v>2123</v>
      </c>
      <c r="C57" s="420"/>
      <c r="D57" s="5"/>
      <c r="E57" s="5"/>
      <c r="F57" s="5"/>
      <c r="G57" s="5"/>
      <c r="H57" s="5"/>
      <c r="I57" s="5"/>
      <c r="J57" s="5"/>
      <c r="K57" s="5"/>
      <c r="L57" s="5"/>
      <c r="M57" s="5"/>
      <c r="N57" s="5"/>
      <c r="O57" s="5"/>
      <c r="P57" s="5"/>
    </row>
    <row r="58" spans="1:16" ht="31.2" customHeight="1" x14ac:dyDescent="0.25">
      <c r="A58" s="270" t="s">
        <v>2124</v>
      </c>
      <c r="B58" s="412" t="s">
        <v>2125</v>
      </c>
      <c r="C58" s="413"/>
      <c r="D58" s="5"/>
      <c r="E58" s="5"/>
      <c r="F58" s="5"/>
      <c r="G58" s="5"/>
      <c r="H58" s="5"/>
      <c r="I58" s="5"/>
      <c r="J58" s="5"/>
      <c r="K58" s="5"/>
      <c r="L58" s="5"/>
      <c r="M58" s="5"/>
      <c r="N58" s="5"/>
      <c r="O58" s="5"/>
      <c r="P58" s="5"/>
    </row>
    <row r="59" spans="1:16" ht="46.5" customHeight="1" x14ac:dyDescent="0.25">
      <c r="A59" s="302" t="s">
        <v>2126</v>
      </c>
      <c r="B59" s="404" t="s">
        <v>2127</v>
      </c>
      <c r="C59" s="405"/>
      <c r="D59" s="298"/>
      <c r="E59" s="5"/>
      <c r="F59" s="5"/>
      <c r="G59" s="5"/>
      <c r="H59" s="5"/>
      <c r="I59" s="5"/>
      <c r="J59" s="5"/>
      <c r="K59" s="5"/>
      <c r="L59" s="5"/>
      <c r="M59" s="5"/>
      <c r="N59" s="5"/>
      <c r="O59" s="5"/>
      <c r="P59" s="5"/>
    </row>
    <row r="60" spans="1:16" ht="39" customHeight="1" x14ac:dyDescent="0.25">
      <c r="A60" s="329" t="s">
        <v>2128</v>
      </c>
      <c r="B60" s="404" t="s">
        <v>2129</v>
      </c>
      <c r="C60" s="405"/>
      <c r="D60" s="328"/>
      <c r="E60" s="327"/>
      <c r="F60" s="327"/>
      <c r="G60" s="327"/>
      <c r="H60" s="327"/>
      <c r="I60" s="327"/>
      <c r="J60" s="327"/>
      <c r="K60" s="327"/>
      <c r="L60" s="327"/>
      <c r="M60" s="327"/>
      <c r="N60" s="327"/>
      <c r="O60" s="327"/>
      <c r="P60" s="327"/>
    </row>
    <row r="61" spans="1:16" ht="39" customHeight="1" x14ac:dyDescent="0.25">
      <c r="A61" s="329" t="s">
        <v>2130</v>
      </c>
      <c r="B61" s="404" t="s">
        <v>2131</v>
      </c>
      <c r="C61" s="405"/>
      <c r="D61" s="328"/>
      <c r="E61" s="327"/>
      <c r="F61" s="327"/>
      <c r="G61" s="327"/>
      <c r="H61" s="327"/>
      <c r="I61" s="327"/>
      <c r="J61" s="327"/>
      <c r="K61" s="327"/>
      <c r="L61" s="327"/>
      <c r="M61" s="327"/>
      <c r="N61" s="327"/>
      <c r="O61" s="327"/>
      <c r="P61" s="327"/>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osmatelovraka1</cp:lastModifiedBy>
  <cp:lastPrinted>2026-04-27T14:12:53Z</cp:lastPrinted>
  <dcterms:created xsi:type="dcterms:W3CDTF">2022-04-01T05:14:30Z</dcterms:created>
  <dcterms:modified xsi:type="dcterms:W3CDTF">2026-07-13T09:58:33Z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